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ji-kawamura\Desktop\'18リーグ\書式\"/>
    </mc:Choice>
  </mc:AlternateContent>
  <bookViews>
    <workbookView xWindow="555" yWindow="555" windowWidth="20730" windowHeight="11760" tabRatio="787" firstSheet="1" activeTab="3"/>
  </bookViews>
  <sheets>
    <sheet name="リーグ運営組織 " sheetId="154" r:id="rId1"/>
    <sheet name="記録報道業務" sheetId="141" r:id="rId2"/>
    <sheet name="試合結果FAX送信票" sheetId="108" r:id="rId3"/>
    <sheet name="D１" sheetId="142" r:id="rId4"/>
    <sheet name="D2-A" sheetId="143" r:id="rId5"/>
    <sheet name="D2-B" sheetId="144" r:id="rId6"/>
    <sheet name="D3北" sheetId="156" r:id="rId7"/>
    <sheet name="D3盛岡" sheetId="151" r:id="rId8"/>
    <sheet name="D3中部" sheetId="158" r:id="rId9"/>
    <sheet name="D3太平洋" sheetId="157" r:id="rId10"/>
    <sheet name="D3南" sheetId="149" r:id="rId11"/>
    <sheet name="D3サテライト" sheetId="15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jun1">#REF!</definedName>
    <definedName name="_jun2">#REF!</definedName>
    <definedName name="_jun3">#REF!</definedName>
    <definedName name="a" localSheetId="3">#REF!</definedName>
    <definedName name="a" localSheetId="4">#REF!</definedName>
    <definedName name="a" localSheetId="5">#REF!</definedName>
    <definedName name="a" localSheetId="11">#REF!</definedName>
    <definedName name="a" localSheetId="7">#REF!</definedName>
    <definedName name="a" localSheetId="9">#REF!</definedName>
    <definedName name="a" localSheetId="8">#REF!</definedName>
    <definedName name="a" localSheetId="10">#REF!</definedName>
    <definedName name="a" localSheetId="6">#REF!</definedName>
    <definedName name="a">#REF!</definedName>
    <definedName name="b" localSheetId="4">#REF!</definedName>
    <definedName name="b" localSheetId="5">#REF!</definedName>
    <definedName name="b" localSheetId="11">#REF!</definedName>
    <definedName name="b" localSheetId="7">#REF!</definedName>
    <definedName name="b" localSheetId="9">#REF!</definedName>
    <definedName name="b" localSheetId="8">#REF!</definedName>
    <definedName name="b" localSheetId="6">#REF!</definedName>
    <definedName name="b">#REF!</definedName>
    <definedName name="d" localSheetId="3">[6]マッチデータ!#REF!</definedName>
    <definedName name="d" localSheetId="4">[6]マッチデータ!#REF!</definedName>
    <definedName name="d" localSheetId="5">[6]マッチデータ!#REF!</definedName>
    <definedName name="d" localSheetId="11">[6]マッチデータ!#REF!</definedName>
    <definedName name="d" localSheetId="7">[6]マッチデータ!#REF!</definedName>
    <definedName name="d" localSheetId="9">[6]マッチデータ!#REF!</definedName>
    <definedName name="d" localSheetId="8">[6]マッチデータ!#REF!</definedName>
    <definedName name="d" localSheetId="10">[6]マッチデータ!#REF!</definedName>
    <definedName name="d" localSheetId="6">[6]マッチデータ!#REF!</definedName>
    <definedName name="d">[1]マッチデータ!#REF!</definedName>
    <definedName name="f" localSheetId="4">#REF!</definedName>
    <definedName name="f" localSheetId="5">#REF!</definedName>
    <definedName name="f" localSheetId="11">#REF!</definedName>
    <definedName name="f" localSheetId="7">#REF!</definedName>
    <definedName name="f" localSheetId="9">#REF!</definedName>
    <definedName name="f" localSheetId="8">#REF!</definedName>
    <definedName name="f" localSheetId="6">#REF!</definedName>
    <definedName name="f">#REF!</definedName>
    <definedName name="gakunen">#REF!</definedName>
    <definedName name="gyou0_D">#REF!</definedName>
    <definedName name="gyou0D">#REF!</definedName>
    <definedName name="h" localSheetId="4">#REF!</definedName>
    <definedName name="h" localSheetId="5">#REF!</definedName>
    <definedName name="h" localSheetId="11">#REF!</definedName>
    <definedName name="h" localSheetId="7">#REF!</definedName>
    <definedName name="h" localSheetId="9">#REF!</definedName>
    <definedName name="h" localSheetId="8">#REF!</definedName>
    <definedName name="h" localSheetId="6">#REF!</definedName>
    <definedName name="h">#REF!</definedName>
    <definedName name="heiseinendo" localSheetId="3">[4]部員データ!#REF!</definedName>
    <definedName name="heiseinendo" localSheetId="4">[4]部員データ!#REF!</definedName>
    <definedName name="heiseinendo" localSheetId="5">[4]部員データ!#REF!</definedName>
    <definedName name="heiseinendo" localSheetId="11">[4]部員データ!#REF!</definedName>
    <definedName name="heiseinendo" localSheetId="7">[4]部員データ!#REF!</definedName>
    <definedName name="heiseinendo" localSheetId="9">[4]部員データ!#REF!</definedName>
    <definedName name="heiseinendo" localSheetId="8">[4]部員データ!#REF!</definedName>
    <definedName name="heiseinendo" localSheetId="10">[4]部員データ!#REF!</definedName>
    <definedName name="heiseinendo" localSheetId="6">[4]部員データ!#REF!</definedName>
    <definedName name="heiseinendo">[4]部員データ!#REF!</definedName>
    <definedName name="i" localSheetId="3">#REF!</definedName>
    <definedName name="i" localSheetId="4">#REF!</definedName>
    <definedName name="i" localSheetId="5">#REF!</definedName>
    <definedName name="i" localSheetId="11">#REF!</definedName>
    <definedName name="i" localSheetId="7">#REF!</definedName>
    <definedName name="i" localSheetId="9">#REF!</definedName>
    <definedName name="i" localSheetId="8">#REF!</definedName>
    <definedName name="i" localSheetId="10">#REF!</definedName>
    <definedName name="i" localSheetId="6">#REF!</definedName>
    <definedName name="i">#REF!</definedName>
    <definedName name="iリーグ登録" localSheetId="3">#REF!</definedName>
    <definedName name="iリーグ登録" localSheetId="4">#REF!</definedName>
    <definedName name="iリーグ登録" localSheetId="5">#REF!</definedName>
    <definedName name="iリーグ登録" localSheetId="11">#REF!</definedName>
    <definedName name="iリーグ登録" localSheetId="7">#REF!</definedName>
    <definedName name="iリーグ登録" localSheetId="9">#REF!</definedName>
    <definedName name="iリーグ登録" localSheetId="8">#REF!</definedName>
    <definedName name="iリーグ登録" localSheetId="10">#REF!</definedName>
    <definedName name="iリーグ登録" localSheetId="6">#REF!</definedName>
    <definedName name="iリーグ登録">#REF!</definedName>
    <definedName name="juken_ni_max">#REF!</definedName>
    <definedName name="__jun1">#REF!</definedName>
    <definedName name="__jun2">#REF!</definedName>
    <definedName name="__jun3">#REF!</definedName>
    <definedName name="kai" localSheetId="3">#REF!</definedName>
    <definedName name="kai" localSheetId="4">#REF!</definedName>
    <definedName name="kai" localSheetId="5">#REF!</definedName>
    <definedName name="kai" localSheetId="11">#REF!</definedName>
    <definedName name="kai" localSheetId="7">#REF!</definedName>
    <definedName name="kai" localSheetId="9">#REF!</definedName>
    <definedName name="kai" localSheetId="8">#REF!</definedName>
    <definedName name="kai" localSheetId="10">#REF!</definedName>
    <definedName name="kai" localSheetId="6">#REF!</definedName>
    <definedName name="kai">#REF!</definedName>
    <definedName name="nendo" localSheetId="3">#REF!</definedName>
    <definedName name="nendo" localSheetId="4">#REF!</definedName>
    <definedName name="nendo" localSheetId="5">#REF!</definedName>
    <definedName name="nendo" localSheetId="11">#REF!</definedName>
    <definedName name="nendo" localSheetId="7">#REF!</definedName>
    <definedName name="nendo" localSheetId="9">#REF!</definedName>
    <definedName name="nendo" localSheetId="8">#REF!</definedName>
    <definedName name="nendo" localSheetId="10">#REF!</definedName>
    <definedName name="nendo" localSheetId="6">#REF!</definedName>
    <definedName name="nendo">#REF!</definedName>
    <definedName name="ni_max">#REF!</definedName>
    <definedName name="_xlnm.Print_Area" localSheetId="3">'D１'!$B$1:$AQ$36</definedName>
    <definedName name="_xlnm.Print_Area" localSheetId="4">'D2-A'!$B$1:$AQ$36</definedName>
    <definedName name="_xlnm.Print_Area" localSheetId="5">'D2-B'!$B$1:$AQ$36</definedName>
    <definedName name="_xlnm.Print_Area" localSheetId="11">D3サテライト!$B$1:$AT$40</definedName>
    <definedName name="_xlnm.Print_Area" localSheetId="7">D3盛岡!$B$1:$AQ$36</definedName>
    <definedName name="_xlnm.Print_Area" localSheetId="9">D3太平洋!$B$1:$AH$24</definedName>
    <definedName name="_xlnm.Print_Area" localSheetId="8">D3中部!$B$1:$AH$24</definedName>
    <definedName name="_xlnm.Print_Area" localSheetId="10">D3南!$B$1:$AH$24</definedName>
    <definedName name="_xlnm.Print_Area" localSheetId="6">D3北!$B$1:$AN$32</definedName>
    <definedName name="_xlnm.Print_Area" localSheetId="2">試合結果FAX送信票!$A$1:$X$33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iin_I">#REF!</definedName>
    <definedName name="teiin0_I">#REF!</definedName>
    <definedName name="い" localSheetId="4">[4]部員データ!#REF!</definedName>
    <definedName name="い" localSheetId="5">[4]部員データ!#REF!</definedName>
    <definedName name="い" localSheetId="11">[4]部員データ!#REF!</definedName>
    <definedName name="い" localSheetId="7">[4]部員データ!#REF!</definedName>
    <definedName name="い" localSheetId="9">[4]部員データ!#REF!</definedName>
    <definedName name="い" localSheetId="8">[4]部員データ!#REF!</definedName>
    <definedName name="い" localSheetId="10">[4]部員データ!#REF!</definedName>
    <definedName name="い" localSheetId="6">[4]部員データ!#REF!</definedName>
    <definedName name="い">[4]部員データ!#REF!</definedName>
    <definedName name="う" localSheetId="4">#REF!</definedName>
    <definedName name="う" localSheetId="5">#REF!</definedName>
    <definedName name="う" localSheetId="11">#REF!</definedName>
    <definedName name="う" localSheetId="7">#REF!</definedName>
    <definedName name="う" localSheetId="9">#REF!</definedName>
    <definedName name="う" localSheetId="8">#REF!</definedName>
    <definedName name="う" localSheetId="10">#REF!</definedName>
    <definedName name="う" localSheetId="6">#REF!</definedName>
    <definedName name="う">#REF!</definedName>
    <definedName name="え" localSheetId="4">#REF!</definedName>
    <definedName name="え" localSheetId="5">#REF!</definedName>
    <definedName name="え" localSheetId="11">#REF!</definedName>
    <definedName name="え" localSheetId="7">#REF!</definedName>
    <definedName name="え" localSheetId="9">#REF!</definedName>
    <definedName name="え" localSheetId="8">#REF!</definedName>
    <definedName name="え" localSheetId="10">#REF!</definedName>
    <definedName name="え" localSheetId="6">#REF!</definedName>
    <definedName name="え">#REF!</definedName>
    <definedName name="き" localSheetId="4">#REF!</definedName>
    <definedName name="き" localSheetId="5">#REF!</definedName>
    <definedName name="き" localSheetId="11">#REF!</definedName>
    <definedName name="き" localSheetId="7">#REF!</definedName>
    <definedName name="き" localSheetId="9">#REF!</definedName>
    <definedName name="き" localSheetId="8">#REF!</definedName>
    <definedName name="き" localSheetId="10">#REF!</definedName>
    <definedName name="き" localSheetId="6">#REF!</definedName>
    <definedName name="き">#REF!</definedName>
    <definedName name="キックオフ時刻" localSheetId="3">[6]マッチデータ!$E$6</definedName>
    <definedName name="キックオフ時刻" localSheetId="4">[6]マッチデータ!$E$6</definedName>
    <definedName name="キックオフ時刻" localSheetId="5">[6]マッチデータ!$E$6</definedName>
    <definedName name="キックオフ時刻" localSheetId="11">[6]マッチデータ!$E$6</definedName>
    <definedName name="キックオフ時刻" localSheetId="7">[6]マッチデータ!$E$6</definedName>
    <definedName name="キックオフ時刻" localSheetId="9">[6]マッチデータ!$E$6</definedName>
    <definedName name="キックオフ時刻" localSheetId="8">[6]マッチデータ!$E$6</definedName>
    <definedName name="キックオフ時刻" localSheetId="10">[6]マッチデータ!$E$6</definedName>
    <definedName name="キックオフ時刻" localSheetId="6">[6]マッチデータ!$E$6</definedName>
    <definedName name="キックオフ時刻" localSheetId="0">[7]マッチデータ!$E$6</definedName>
    <definedName name="キックオフ時刻">[1]マッチデータ!$E$6</definedName>
    <definedName name="け" localSheetId="4">[4]部員データ!#REF!</definedName>
    <definedName name="け" localSheetId="5">[4]部員データ!#REF!</definedName>
    <definedName name="け" localSheetId="11">[4]部員データ!#REF!</definedName>
    <definedName name="け" localSheetId="7">[4]部員データ!#REF!</definedName>
    <definedName name="け" localSheetId="9">[4]部員データ!#REF!</definedName>
    <definedName name="け" localSheetId="8">[4]部員データ!#REF!</definedName>
    <definedName name="け" localSheetId="10">[4]部員データ!#REF!</definedName>
    <definedName name="け" localSheetId="6">[4]部員データ!#REF!</definedName>
    <definedName name="け">[4]部員データ!#REF!</definedName>
    <definedName name="ご" localSheetId="4">[4]部員データ!#REF!</definedName>
    <definedName name="ご" localSheetId="5">[4]部員データ!#REF!</definedName>
    <definedName name="ご" localSheetId="11">[4]部員データ!#REF!</definedName>
    <definedName name="ご" localSheetId="7">[4]部員データ!#REF!</definedName>
    <definedName name="ご" localSheetId="9">[4]部員データ!#REF!</definedName>
    <definedName name="ご" localSheetId="8">[4]部員データ!#REF!</definedName>
    <definedName name="ご" localSheetId="10">[4]部員データ!#REF!</definedName>
    <definedName name="ご" localSheetId="6">[4]部員データ!#REF!</definedName>
    <definedName name="ご">[4]部員データ!#REF!</definedName>
    <definedName name="し" localSheetId="4">#REF!</definedName>
    <definedName name="し" localSheetId="5">#REF!</definedName>
    <definedName name="し" localSheetId="11">#REF!</definedName>
    <definedName name="し" localSheetId="7">#REF!</definedName>
    <definedName name="し" localSheetId="9">#REF!</definedName>
    <definedName name="し" localSheetId="8">#REF!</definedName>
    <definedName name="し" localSheetId="10">#REF!</definedName>
    <definedName name="し" localSheetId="6">#REF!</definedName>
    <definedName name="し">#REF!</definedName>
    <definedName name="す" localSheetId="4">#REF!</definedName>
    <definedName name="す" localSheetId="5">#REF!</definedName>
    <definedName name="す" localSheetId="11">#REF!</definedName>
    <definedName name="す" localSheetId="7">#REF!</definedName>
    <definedName name="す" localSheetId="9">#REF!</definedName>
    <definedName name="す" localSheetId="8">#REF!</definedName>
    <definedName name="す" localSheetId="10">#REF!</definedName>
    <definedName name="す" localSheetId="6">#REF!</definedName>
    <definedName name="す">#REF!</definedName>
    <definedName name="そ" localSheetId="4">#REF!</definedName>
    <definedName name="そ" localSheetId="5">#REF!</definedName>
    <definedName name="そ" localSheetId="11">#REF!</definedName>
    <definedName name="そ" localSheetId="7">#REF!</definedName>
    <definedName name="そ" localSheetId="9">#REF!</definedName>
    <definedName name="そ" localSheetId="8">#REF!</definedName>
    <definedName name="そ" localSheetId="10">#REF!</definedName>
    <definedName name="そ" localSheetId="6">#REF!</definedName>
    <definedName name="そ">#REF!</definedName>
    <definedName name="ビジターチーム" localSheetId="3">[6]受付メンバーデータ!$T$2</definedName>
    <definedName name="ビジターチーム" localSheetId="4">[6]受付メンバーデータ!$T$2</definedName>
    <definedName name="ビジターチーム" localSheetId="5">[6]受付メンバーデータ!$T$2</definedName>
    <definedName name="ビジターチーム" localSheetId="11">[6]受付メンバーデータ!$T$2</definedName>
    <definedName name="ビジターチーム" localSheetId="7">[6]受付メンバーデータ!$T$2</definedName>
    <definedName name="ビジターチーム" localSheetId="9">[6]受付メンバーデータ!$T$2</definedName>
    <definedName name="ビジターチーム" localSheetId="8">[6]受付メンバーデータ!$T$2</definedName>
    <definedName name="ビジターチーム" localSheetId="10">[6]受付メンバーデータ!$T$2</definedName>
    <definedName name="ビジターチーム" localSheetId="6">[6]受付メンバーデータ!$T$2</definedName>
    <definedName name="ビジターチーム" localSheetId="0">[7]受付メンバーデータ!$T$2</definedName>
    <definedName name="ビジターチーム">[1]受付メンバーデータ!$T$2</definedName>
    <definedName name="ピッチ状態" localSheetId="3">[6]マッチデータ!$E$15</definedName>
    <definedName name="ピッチ状態" localSheetId="4">[6]マッチデータ!$E$15</definedName>
    <definedName name="ピッチ状態" localSheetId="5">[6]マッチデータ!$E$15</definedName>
    <definedName name="ピッチ状態" localSheetId="11">[6]マッチデータ!$E$15</definedName>
    <definedName name="ピッチ状態" localSheetId="7">[6]マッチデータ!$E$15</definedName>
    <definedName name="ピッチ状態" localSheetId="9">[6]マッチデータ!$E$15</definedName>
    <definedName name="ピッチ状態" localSheetId="8">[6]マッチデータ!$E$15</definedName>
    <definedName name="ピッチ状態" localSheetId="10">[6]マッチデータ!$E$15</definedName>
    <definedName name="ピッチ状態" localSheetId="6">[6]マッチデータ!$E$15</definedName>
    <definedName name="ピッチ状態" localSheetId="0">[7]マッチデータ!$E$15</definedName>
    <definedName name="ピッチ状態">[1]マッチデータ!$E$15</definedName>
    <definedName name="ピッチ表面" localSheetId="3">[6]マッチデータ!$E$14</definedName>
    <definedName name="ピッチ表面" localSheetId="4">[6]マッチデータ!$E$14</definedName>
    <definedName name="ピッチ表面" localSheetId="5">[6]マッチデータ!$E$14</definedName>
    <definedName name="ピッチ表面" localSheetId="11">[6]マッチデータ!$E$14</definedName>
    <definedName name="ピッチ表面" localSheetId="7">[6]マッチデータ!$E$14</definedName>
    <definedName name="ピッチ表面" localSheetId="9">[6]マッチデータ!$E$14</definedName>
    <definedName name="ピッチ表面" localSheetId="8">[6]マッチデータ!$E$14</definedName>
    <definedName name="ピッチ表面" localSheetId="10">[6]マッチデータ!$E$14</definedName>
    <definedName name="ピッチ表面" localSheetId="6">[6]マッチデータ!$E$14</definedName>
    <definedName name="ピッチ表面" localSheetId="0">[7]マッチデータ!$E$14</definedName>
    <definedName name="ピッチ表面">[1]マッチデータ!$E$14</definedName>
    <definedName name="ホームチーム" localSheetId="3">[6]受付メンバーデータ!$G$2</definedName>
    <definedName name="ホームチーム" localSheetId="4">[6]受付メンバーデータ!$G$2</definedName>
    <definedName name="ホームチーム" localSheetId="5">[6]受付メンバーデータ!$G$2</definedName>
    <definedName name="ホームチーム" localSheetId="11">[6]受付メンバーデータ!$G$2</definedName>
    <definedName name="ホームチーム" localSheetId="7">[6]受付メンバーデータ!$G$2</definedName>
    <definedName name="ホームチーム" localSheetId="9">[6]受付メンバーデータ!$G$2</definedName>
    <definedName name="ホームチーム" localSheetId="8">[6]受付メンバーデータ!$G$2</definedName>
    <definedName name="ホームチーム" localSheetId="10">[6]受付メンバーデータ!$G$2</definedName>
    <definedName name="ホームチーム" localSheetId="6">[6]受付メンバーデータ!$G$2</definedName>
    <definedName name="ホームチーム" localSheetId="0">[7]受付メンバーデータ!$G$2</definedName>
    <definedName name="ホームチーム">[1]受付メンバーデータ!$G$2</definedName>
    <definedName name="延長時間" localSheetId="3">[6]マッチデータ!$E$10</definedName>
    <definedName name="延長時間" localSheetId="4">[6]マッチデータ!$E$10</definedName>
    <definedName name="延長時間" localSheetId="5">[6]マッチデータ!$E$10</definedName>
    <definedName name="延長時間" localSheetId="11">[6]マッチデータ!$E$10</definedName>
    <definedName name="延長時間" localSheetId="7">[6]マッチデータ!$E$10</definedName>
    <definedName name="延長時間" localSheetId="9">[6]マッチデータ!$E$10</definedName>
    <definedName name="延長時間" localSheetId="8">[6]マッチデータ!$E$10</definedName>
    <definedName name="延長時間" localSheetId="10">[6]マッチデータ!$E$10</definedName>
    <definedName name="延長時間" localSheetId="6">[6]マッチデータ!$E$10</definedName>
    <definedName name="延長時間" localSheetId="0">[7]マッチデータ!$E$10</definedName>
    <definedName name="延長時間">[1]マッチデータ!$E$10</definedName>
    <definedName name="会場名" localSheetId="3">[6]マッチデータ!$E$4</definedName>
    <definedName name="会場名" localSheetId="4">[6]マッチデータ!$E$4</definedName>
    <definedName name="会場名" localSheetId="5">[6]マッチデータ!$E$4</definedName>
    <definedName name="会場名" localSheetId="11">[6]マッチデータ!$E$4</definedName>
    <definedName name="会場名" localSheetId="7">[6]マッチデータ!$E$4</definedName>
    <definedName name="会場名" localSheetId="9">[6]マッチデータ!$E$4</definedName>
    <definedName name="会場名" localSheetId="8">[6]マッチデータ!$E$4</definedName>
    <definedName name="会場名" localSheetId="10">[6]マッチデータ!$E$4</definedName>
    <definedName name="会場名" localSheetId="6">[6]マッチデータ!$E$4</definedName>
    <definedName name="会場名" localSheetId="0">[7]マッチデータ!$E$4</definedName>
    <definedName name="会場名">[1]マッチデータ!$E$4</definedName>
    <definedName name="回戦・節数" localSheetId="3">[6]マッチデータ!#REF!</definedName>
    <definedName name="回戦・節数" localSheetId="4">[6]マッチデータ!#REF!</definedName>
    <definedName name="回戦・節数" localSheetId="5">[6]マッチデータ!#REF!</definedName>
    <definedName name="回戦・節数" localSheetId="11">[6]マッチデータ!#REF!</definedName>
    <definedName name="回戦・節数" localSheetId="7">[6]マッチデータ!#REF!</definedName>
    <definedName name="回戦・節数" localSheetId="9">[6]マッチデータ!#REF!</definedName>
    <definedName name="回戦・節数" localSheetId="8">[6]マッチデータ!#REF!</definedName>
    <definedName name="回戦・節数" localSheetId="10">[6]マッチデータ!#REF!</definedName>
    <definedName name="回戦・節数" localSheetId="6">[6]マッチデータ!#REF!</definedName>
    <definedName name="回戦・節数" localSheetId="0">[7]マッチデータ!#REF!</definedName>
    <definedName name="回戦・節数">[1]マッチデータ!#REF!</definedName>
    <definedName name="観衆" localSheetId="3">[6]マッチデータ!$J$14</definedName>
    <definedName name="観衆" localSheetId="4">[6]マッチデータ!$J$14</definedName>
    <definedName name="観衆" localSheetId="5">[6]マッチデータ!$J$14</definedName>
    <definedName name="観衆" localSheetId="11">[6]マッチデータ!$J$14</definedName>
    <definedName name="観衆" localSheetId="7">[6]マッチデータ!$J$14</definedName>
    <definedName name="観衆" localSheetId="9">[6]マッチデータ!$J$14</definedName>
    <definedName name="観衆" localSheetId="8">[6]マッチデータ!$J$14</definedName>
    <definedName name="観衆" localSheetId="10">[6]マッチデータ!$J$14</definedName>
    <definedName name="観衆" localSheetId="6">[6]マッチデータ!$J$14</definedName>
    <definedName name="観衆" localSheetId="0">[7]マッチデータ!$J$14</definedName>
    <definedName name="観衆">[1]マッチデータ!$J$14</definedName>
    <definedName name="気温" localSheetId="3">[6]マッチデータ!$E$12</definedName>
    <definedName name="気温" localSheetId="4">[6]マッチデータ!$E$12</definedName>
    <definedName name="気温" localSheetId="5">[6]マッチデータ!$E$12</definedName>
    <definedName name="気温" localSheetId="11">[6]マッチデータ!$E$12</definedName>
    <definedName name="気温" localSheetId="7">[6]マッチデータ!$E$12</definedName>
    <definedName name="気温" localSheetId="9">[6]マッチデータ!$E$12</definedName>
    <definedName name="気温" localSheetId="8">[6]マッチデータ!$E$12</definedName>
    <definedName name="気温" localSheetId="10">[6]マッチデータ!$E$12</definedName>
    <definedName name="気温" localSheetId="6">[6]マッチデータ!$E$12</definedName>
    <definedName name="気温" localSheetId="0">[7]マッチデータ!$E$12</definedName>
    <definedName name="気温">[1]マッチデータ!$E$12</definedName>
    <definedName name="記録員" localSheetId="3">[6]マッチデータ!$J$11</definedName>
    <definedName name="記録員" localSheetId="4">[6]マッチデータ!$J$11</definedName>
    <definedName name="記録員" localSheetId="5">[6]マッチデータ!$J$11</definedName>
    <definedName name="記録員" localSheetId="11">[6]マッチデータ!$J$11</definedName>
    <definedName name="記録員" localSheetId="7">[6]マッチデータ!$J$11</definedName>
    <definedName name="記録員" localSheetId="9">[6]マッチデータ!$J$11</definedName>
    <definedName name="記録員" localSheetId="8">[6]マッチデータ!$J$11</definedName>
    <definedName name="記録員" localSheetId="10">[6]マッチデータ!$J$11</definedName>
    <definedName name="記録員" localSheetId="6">[6]マッチデータ!$J$11</definedName>
    <definedName name="記録員" localSheetId="0">[7]マッチデータ!$J$11</definedName>
    <definedName name="記録員">[1]マッチデータ!$J$11</definedName>
    <definedName name="試合期日" localSheetId="3">[6]マッチデータ!$E$5</definedName>
    <definedName name="試合期日" localSheetId="4">[6]マッチデータ!$E$5</definedName>
    <definedName name="試合期日" localSheetId="5">[6]マッチデータ!$E$5</definedName>
    <definedName name="試合期日" localSheetId="11">[6]マッチデータ!$E$5</definedName>
    <definedName name="試合期日" localSheetId="7">[6]マッチデータ!$E$5</definedName>
    <definedName name="試合期日" localSheetId="9">[6]マッチデータ!$E$5</definedName>
    <definedName name="試合期日" localSheetId="8">[6]マッチデータ!$E$5</definedName>
    <definedName name="試合期日" localSheetId="10">[6]マッチデータ!$E$5</definedName>
    <definedName name="試合期日" localSheetId="6">[6]マッチデータ!$E$5</definedName>
    <definedName name="試合期日" localSheetId="0">[7]マッチデータ!$E$5</definedName>
    <definedName name="試合期日">[1]マッチデータ!$E$5</definedName>
    <definedName name="試合時間" localSheetId="3">[6]マッチデータ!$E$9</definedName>
    <definedName name="試合時間" localSheetId="4">[6]マッチデータ!$E$9</definedName>
    <definedName name="試合時間" localSheetId="5">[6]マッチデータ!$E$9</definedName>
    <definedName name="試合時間" localSheetId="11">[6]マッチデータ!$E$9</definedName>
    <definedName name="試合時間" localSheetId="7">[6]マッチデータ!$E$9</definedName>
    <definedName name="試合時間" localSheetId="9">[6]マッチデータ!$E$9</definedName>
    <definedName name="試合時間" localSheetId="8">[6]マッチデータ!$E$9</definedName>
    <definedName name="試合時間" localSheetId="10">[6]マッチデータ!$E$9</definedName>
    <definedName name="試合時間" localSheetId="6">[6]マッチデータ!$E$9</definedName>
    <definedName name="試合時間" localSheetId="0">[7]マッチデータ!$E$9</definedName>
    <definedName name="試合時間">[1]マッチデータ!$E$9</definedName>
    <definedName name="主審" localSheetId="3">[6]マッチデータ!$J$6</definedName>
    <definedName name="主審" localSheetId="4">[6]マッチデータ!$J$6</definedName>
    <definedName name="主審" localSheetId="5">[6]マッチデータ!$J$6</definedName>
    <definedName name="主審" localSheetId="11">[6]マッチデータ!$J$6</definedName>
    <definedName name="主審" localSheetId="7">[6]マッチデータ!$J$6</definedName>
    <definedName name="主審" localSheetId="9">[6]マッチデータ!$J$6</definedName>
    <definedName name="主審" localSheetId="8">[6]マッチデータ!$J$6</definedName>
    <definedName name="主審" localSheetId="10">[6]マッチデータ!$J$6</definedName>
    <definedName name="主審" localSheetId="6">[6]マッチデータ!$J$6</definedName>
    <definedName name="主審" localSheetId="0">[7]マッチデータ!$J$6</definedName>
    <definedName name="主審">[1]マッチデータ!$J$6</definedName>
    <definedName name="主審名">#REF!</definedName>
    <definedName name="大会名" localSheetId="3">[6]マッチデータ!$E$3</definedName>
    <definedName name="大会名" localSheetId="4">[6]マッチデータ!$E$3</definedName>
    <definedName name="大会名" localSheetId="5">[6]マッチデータ!$E$3</definedName>
    <definedName name="大会名" localSheetId="11">[6]マッチデータ!$E$3</definedName>
    <definedName name="大会名" localSheetId="7">[6]マッチデータ!$E$3</definedName>
    <definedName name="大会名" localSheetId="9">[6]マッチデータ!$E$3</definedName>
    <definedName name="大会名" localSheetId="8">[6]マッチデータ!$E$3</definedName>
    <definedName name="大会名" localSheetId="10">[6]マッチデータ!$E$3</definedName>
    <definedName name="大会名" localSheetId="6">[6]マッチデータ!$E$3</definedName>
    <definedName name="大会名" localSheetId="0">[7]マッチデータ!$E$3</definedName>
    <definedName name="大会名">[1]マッチデータ!$E$3</definedName>
    <definedName name="第4の審判" localSheetId="3">[6]マッチデータ!$J$9</definedName>
    <definedName name="第4の審判" localSheetId="4">[6]マッチデータ!$J$9</definedName>
    <definedName name="第4の審判" localSheetId="5">[6]マッチデータ!$J$9</definedName>
    <definedName name="第4の審判" localSheetId="11">[6]マッチデータ!$J$9</definedName>
    <definedName name="第4の審判" localSheetId="7">[6]マッチデータ!$J$9</definedName>
    <definedName name="第4の審判" localSheetId="9">[6]マッチデータ!$J$9</definedName>
    <definedName name="第4の審判" localSheetId="8">[6]マッチデータ!$J$9</definedName>
    <definedName name="第4の審判" localSheetId="10">[6]マッチデータ!$J$9</definedName>
    <definedName name="第4の審判" localSheetId="6">[6]マッチデータ!$J$9</definedName>
    <definedName name="第4の審判" localSheetId="0">[7]マッチデータ!$J$9</definedName>
    <definedName name="第4の審判">[1]マッチデータ!$J$9</definedName>
    <definedName name="第4の審判員">#REF!</definedName>
    <definedName name="天候" localSheetId="3">[6]マッチデータ!$E$11</definedName>
    <definedName name="天候" localSheetId="4">[6]マッチデータ!$E$11</definedName>
    <definedName name="天候" localSheetId="5">[6]マッチデータ!$E$11</definedName>
    <definedName name="天候" localSheetId="11">[6]マッチデータ!$E$11</definedName>
    <definedName name="天候" localSheetId="7">[6]マッチデータ!$E$11</definedName>
    <definedName name="天候" localSheetId="9">[6]マッチデータ!$E$11</definedName>
    <definedName name="天候" localSheetId="8">[6]マッチデータ!$E$11</definedName>
    <definedName name="天候" localSheetId="10">[6]マッチデータ!$E$11</definedName>
    <definedName name="天候" localSheetId="6">[6]マッチデータ!$E$11</definedName>
    <definedName name="天候" localSheetId="0">[7]マッチデータ!$E$11</definedName>
    <definedName name="天候">[1]マッチデータ!$E$11</definedName>
    <definedName name="風" localSheetId="3">[6]マッチデータ!$E$13</definedName>
    <definedName name="風" localSheetId="4">[6]マッチデータ!$E$13</definedName>
    <definedName name="風" localSheetId="5">[6]マッチデータ!$E$13</definedName>
    <definedName name="風" localSheetId="11">[6]マッチデータ!$E$13</definedName>
    <definedName name="風" localSheetId="7">[6]マッチデータ!$E$13</definedName>
    <definedName name="風" localSheetId="9">[6]マッチデータ!$E$13</definedName>
    <definedName name="風" localSheetId="8">[6]マッチデータ!$E$13</definedName>
    <definedName name="風" localSheetId="10">[6]マッチデータ!$E$13</definedName>
    <definedName name="風" localSheetId="6">[6]マッチデータ!$E$13</definedName>
    <definedName name="風" localSheetId="0">[7]マッチデータ!$E$13</definedName>
    <definedName name="風">[1]マッチデータ!$E$13</definedName>
    <definedName name="副審１" localSheetId="3">[6]マッチデータ!$J$7</definedName>
    <definedName name="副審１" localSheetId="4">[6]マッチデータ!$J$7</definedName>
    <definedName name="副審１" localSheetId="5">[6]マッチデータ!$J$7</definedName>
    <definedName name="副審１" localSheetId="11">[6]マッチデータ!$J$7</definedName>
    <definedName name="副審１" localSheetId="7">[6]マッチデータ!$J$7</definedName>
    <definedName name="副審１" localSheetId="9">[6]マッチデータ!$J$7</definedName>
    <definedName name="副審１" localSheetId="8">[6]マッチデータ!$J$7</definedName>
    <definedName name="副審１" localSheetId="10">[6]マッチデータ!$J$7</definedName>
    <definedName name="副審１" localSheetId="6">[6]マッチデータ!$J$7</definedName>
    <definedName name="副審１" localSheetId="0">[7]マッチデータ!$J$7</definedName>
    <definedName name="副審１">[1]マッチデータ!$J$7</definedName>
    <definedName name="副審２" localSheetId="3">[6]マッチデータ!$J$8</definedName>
    <definedName name="副審２" localSheetId="4">[6]マッチデータ!$J$8</definedName>
    <definedName name="副審２" localSheetId="5">[6]マッチデータ!$J$8</definedName>
    <definedName name="副審２" localSheetId="11">[6]マッチデータ!$J$8</definedName>
    <definedName name="副審２" localSheetId="7">[6]マッチデータ!$J$8</definedName>
    <definedName name="副審２" localSheetId="9">[6]マッチデータ!$J$8</definedName>
    <definedName name="副審２" localSheetId="8">[6]マッチデータ!$J$8</definedName>
    <definedName name="副審２" localSheetId="10">[6]マッチデータ!$J$8</definedName>
    <definedName name="副審２" localSheetId="6">[6]マッチデータ!$J$8</definedName>
    <definedName name="副審２" localSheetId="0">[7]マッチデータ!$J$8</definedName>
    <definedName name="副審２">[1]マッチデータ!$J$8</definedName>
  </definedNames>
  <calcPr calcId="152511" concurrentCalc="0"/>
</workbook>
</file>

<file path=xl/calcChain.xml><?xml version="1.0" encoding="utf-8"?>
<calcChain xmlns="http://schemas.openxmlformats.org/spreadsheetml/2006/main">
  <c r="S24" i="158" l="1"/>
  <c r="Q24" i="158"/>
  <c r="P24" i="158"/>
  <c r="N24" i="158"/>
  <c r="M24" i="158"/>
  <c r="K24" i="158"/>
  <c r="J24" i="158"/>
  <c r="H24" i="158"/>
  <c r="H22" i="158"/>
  <c r="I21" i="158"/>
  <c r="K22" i="158"/>
  <c r="L21" i="158"/>
  <c r="N22" i="158"/>
  <c r="O21" i="158"/>
  <c r="Q22" i="158"/>
  <c r="R21" i="158"/>
  <c r="Y21" i="158"/>
  <c r="I23" i="158"/>
  <c r="L23" i="158"/>
  <c r="O23" i="158"/>
  <c r="R23" i="158"/>
  <c r="Y22" i="158"/>
  <c r="Y23" i="158"/>
  <c r="AA21" i="158"/>
  <c r="AC21" i="158"/>
  <c r="AE21" i="158"/>
  <c r="AA22" i="158"/>
  <c r="AC22" i="158"/>
  <c r="AE22" i="158"/>
  <c r="AE23" i="158"/>
  <c r="AA23" i="158"/>
  <c r="AC23" i="158"/>
  <c r="AI23" i="158"/>
  <c r="L5" i="158"/>
  <c r="O5" i="158"/>
  <c r="R5" i="158"/>
  <c r="U5" i="158"/>
  <c r="Y5" i="158"/>
  <c r="L7" i="158"/>
  <c r="O7" i="158"/>
  <c r="R7" i="158"/>
  <c r="U7" i="158"/>
  <c r="Y6" i="158"/>
  <c r="Y7" i="158"/>
  <c r="AA5" i="158"/>
  <c r="AC5" i="158"/>
  <c r="AE5" i="158"/>
  <c r="AA6" i="158"/>
  <c r="AC6" i="158"/>
  <c r="AE6" i="158"/>
  <c r="AE7" i="158"/>
  <c r="AA7" i="158"/>
  <c r="AC7" i="158"/>
  <c r="AI7" i="158"/>
  <c r="H10" i="158"/>
  <c r="I9" i="158"/>
  <c r="O9" i="158"/>
  <c r="R9" i="158"/>
  <c r="U9" i="158"/>
  <c r="Y9" i="158"/>
  <c r="H12" i="158"/>
  <c r="I11" i="158"/>
  <c r="O11" i="158"/>
  <c r="R11" i="158"/>
  <c r="U11" i="158"/>
  <c r="Y10" i="158"/>
  <c r="Y11" i="158"/>
  <c r="AA9" i="158"/>
  <c r="AC9" i="158"/>
  <c r="AE9" i="158"/>
  <c r="AA10" i="158"/>
  <c r="AC10" i="158"/>
  <c r="AE10" i="158"/>
  <c r="AE11" i="158"/>
  <c r="AA11" i="158"/>
  <c r="AC11" i="158"/>
  <c r="AI11" i="158"/>
  <c r="H14" i="158"/>
  <c r="I13" i="158"/>
  <c r="K14" i="158"/>
  <c r="L13" i="158"/>
  <c r="R13" i="158"/>
  <c r="U13" i="158"/>
  <c r="Y13" i="158"/>
  <c r="H16" i="158"/>
  <c r="I15" i="158"/>
  <c r="K16" i="158"/>
  <c r="L15" i="158"/>
  <c r="R15" i="158"/>
  <c r="U15" i="158"/>
  <c r="Y14" i="158"/>
  <c r="Y15" i="158"/>
  <c r="AA13" i="158"/>
  <c r="AC13" i="158"/>
  <c r="AE13" i="158"/>
  <c r="AA14" i="158"/>
  <c r="AC14" i="158"/>
  <c r="AE14" i="158"/>
  <c r="AE15" i="158"/>
  <c r="AA15" i="158"/>
  <c r="AC15" i="158"/>
  <c r="AI15" i="158"/>
  <c r="H18" i="158"/>
  <c r="I17" i="158"/>
  <c r="K18" i="158"/>
  <c r="L17" i="158"/>
  <c r="N18" i="158"/>
  <c r="O17" i="158"/>
  <c r="U17" i="158"/>
  <c r="Y17" i="158"/>
  <c r="H20" i="158"/>
  <c r="I19" i="158"/>
  <c r="K20" i="158"/>
  <c r="L19" i="158"/>
  <c r="N20" i="158"/>
  <c r="O19" i="158"/>
  <c r="U19" i="158"/>
  <c r="Y18" i="158"/>
  <c r="Y19" i="158"/>
  <c r="AA17" i="158"/>
  <c r="AC17" i="158"/>
  <c r="AE17" i="158"/>
  <c r="AA18" i="158"/>
  <c r="AC18" i="158"/>
  <c r="AE18" i="158"/>
  <c r="AE19" i="158"/>
  <c r="AA19" i="158"/>
  <c r="AC19" i="158"/>
  <c r="AI19" i="158"/>
  <c r="AG23" i="158"/>
  <c r="AI22" i="158"/>
  <c r="AI6" i="158"/>
  <c r="AI10" i="158"/>
  <c r="AI14" i="158"/>
  <c r="AI18" i="158"/>
  <c r="AG22" i="158"/>
  <c r="S22" i="158"/>
  <c r="P22" i="158"/>
  <c r="M22" i="158"/>
  <c r="J22" i="158"/>
  <c r="AI21" i="158"/>
  <c r="AI5" i="158"/>
  <c r="AI9" i="158"/>
  <c r="AI13" i="158"/>
  <c r="AI17" i="158"/>
  <c r="AG21" i="158"/>
  <c r="P20" i="158"/>
  <c r="M20" i="158"/>
  <c r="J20" i="158"/>
  <c r="AG19" i="158"/>
  <c r="AG18" i="158"/>
  <c r="P18" i="158"/>
  <c r="M18" i="158"/>
  <c r="J18" i="158"/>
  <c r="AG17" i="158"/>
  <c r="M16" i="158"/>
  <c r="J16" i="158"/>
  <c r="AG15" i="158"/>
  <c r="AG14" i="158"/>
  <c r="M14" i="158"/>
  <c r="J14" i="158"/>
  <c r="AG13" i="158"/>
  <c r="J12" i="158"/>
  <c r="AG11" i="158"/>
  <c r="AG10" i="158"/>
  <c r="J10" i="158"/>
  <c r="AG9" i="158"/>
  <c r="AG7" i="158"/>
  <c r="AG6" i="158"/>
  <c r="AG5" i="158"/>
  <c r="T4" i="158"/>
  <c r="Q4" i="158"/>
  <c r="N4" i="158"/>
  <c r="K4" i="158"/>
  <c r="H4" i="158"/>
  <c r="P2" i="158"/>
  <c r="S24" i="157"/>
  <c r="Q24" i="157"/>
  <c r="P24" i="157"/>
  <c r="N24" i="157"/>
  <c r="M24" i="157"/>
  <c r="K24" i="157"/>
  <c r="J24" i="157"/>
  <c r="H24" i="157"/>
  <c r="H22" i="157"/>
  <c r="I21" i="157"/>
  <c r="K22" i="157"/>
  <c r="L21" i="157"/>
  <c r="N22" i="157"/>
  <c r="O21" i="157"/>
  <c r="Q22" i="157"/>
  <c r="R21" i="157"/>
  <c r="Y21" i="157"/>
  <c r="I23" i="157"/>
  <c r="L23" i="157"/>
  <c r="O23" i="157"/>
  <c r="R23" i="157"/>
  <c r="Y22" i="157"/>
  <c r="Y23" i="157"/>
  <c r="AA21" i="157"/>
  <c r="AC21" i="157"/>
  <c r="AE21" i="157"/>
  <c r="AA22" i="157"/>
  <c r="AC22" i="157"/>
  <c r="AE22" i="157"/>
  <c r="AE23" i="157"/>
  <c r="AA23" i="157"/>
  <c r="AC23" i="157"/>
  <c r="AI23" i="157"/>
  <c r="L5" i="157"/>
  <c r="O5" i="157"/>
  <c r="R5" i="157"/>
  <c r="U5" i="157"/>
  <c r="Y5" i="157"/>
  <c r="L7" i="157"/>
  <c r="O7" i="157"/>
  <c r="R7" i="157"/>
  <c r="U7" i="157"/>
  <c r="Y6" i="157"/>
  <c r="Y7" i="157"/>
  <c r="AA5" i="157"/>
  <c r="AC5" i="157"/>
  <c r="AE5" i="157"/>
  <c r="AA6" i="157"/>
  <c r="AC6" i="157"/>
  <c r="AE6" i="157"/>
  <c r="AE7" i="157"/>
  <c r="AA7" i="157"/>
  <c r="AC7" i="157"/>
  <c r="AI7" i="157"/>
  <c r="H10" i="157"/>
  <c r="I9" i="157"/>
  <c r="O9" i="157"/>
  <c r="R9" i="157"/>
  <c r="U9" i="157"/>
  <c r="Y9" i="157"/>
  <c r="H12" i="157"/>
  <c r="I11" i="157"/>
  <c r="O11" i="157"/>
  <c r="R11" i="157"/>
  <c r="U11" i="157"/>
  <c r="Y10" i="157"/>
  <c r="Y11" i="157"/>
  <c r="AA9" i="157"/>
  <c r="AC9" i="157"/>
  <c r="AE9" i="157"/>
  <c r="AA10" i="157"/>
  <c r="AC10" i="157"/>
  <c r="AE10" i="157"/>
  <c r="AE11" i="157"/>
  <c r="AA11" i="157"/>
  <c r="AC11" i="157"/>
  <c r="AI11" i="157"/>
  <c r="H14" i="157"/>
  <c r="I13" i="157"/>
  <c r="K14" i="157"/>
  <c r="L13" i="157"/>
  <c r="R13" i="157"/>
  <c r="U13" i="157"/>
  <c r="Y13" i="157"/>
  <c r="H16" i="157"/>
  <c r="I15" i="157"/>
  <c r="K16" i="157"/>
  <c r="L15" i="157"/>
  <c r="R15" i="157"/>
  <c r="U15" i="157"/>
  <c r="Y14" i="157"/>
  <c r="Y15" i="157"/>
  <c r="AA13" i="157"/>
  <c r="AC13" i="157"/>
  <c r="AE13" i="157"/>
  <c r="AA14" i="157"/>
  <c r="AC14" i="157"/>
  <c r="AE14" i="157"/>
  <c r="AE15" i="157"/>
  <c r="AA15" i="157"/>
  <c r="AC15" i="157"/>
  <c r="AI15" i="157"/>
  <c r="H18" i="157"/>
  <c r="I17" i="157"/>
  <c r="K18" i="157"/>
  <c r="L17" i="157"/>
  <c r="N18" i="157"/>
  <c r="O17" i="157"/>
  <c r="U17" i="157"/>
  <c r="Y17" i="157"/>
  <c r="H20" i="157"/>
  <c r="I19" i="157"/>
  <c r="K20" i="157"/>
  <c r="L19" i="157"/>
  <c r="N20" i="157"/>
  <c r="O19" i="157"/>
  <c r="U19" i="157"/>
  <c r="Y18" i="157"/>
  <c r="Y19" i="157"/>
  <c r="AA17" i="157"/>
  <c r="AC17" i="157"/>
  <c r="AE17" i="157"/>
  <c r="AA18" i="157"/>
  <c r="AC18" i="157"/>
  <c r="AE18" i="157"/>
  <c r="AE19" i="157"/>
  <c r="AA19" i="157"/>
  <c r="AC19" i="157"/>
  <c r="AI19" i="157"/>
  <c r="AG23" i="157"/>
  <c r="AI22" i="157"/>
  <c r="AI6" i="157"/>
  <c r="AI10" i="157"/>
  <c r="AI14" i="157"/>
  <c r="AI18" i="157"/>
  <c r="AG22" i="157"/>
  <c r="S22" i="157"/>
  <c r="P22" i="157"/>
  <c r="M22" i="157"/>
  <c r="J22" i="157"/>
  <c r="AI21" i="157"/>
  <c r="AI5" i="157"/>
  <c r="AI9" i="157"/>
  <c r="AI13" i="157"/>
  <c r="AI17" i="157"/>
  <c r="AG21" i="157"/>
  <c r="P20" i="157"/>
  <c r="M20" i="157"/>
  <c r="J20" i="157"/>
  <c r="AG19" i="157"/>
  <c r="AG18" i="157"/>
  <c r="P18" i="157"/>
  <c r="M18" i="157"/>
  <c r="J18" i="157"/>
  <c r="AG17" i="157"/>
  <c r="M16" i="157"/>
  <c r="J16" i="157"/>
  <c r="AG15" i="157"/>
  <c r="AG14" i="157"/>
  <c r="M14" i="157"/>
  <c r="J14" i="157"/>
  <c r="AG13" i="157"/>
  <c r="J12" i="157"/>
  <c r="AG11" i="157"/>
  <c r="AG10" i="157"/>
  <c r="J10" i="157"/>
  <c r="AG9" i="157"/>
  <c r="AG7" i="157"/>
  <c r="AG6" i="157"/>
  <c r="AG5" i="157"/>
  <c r="T4" i="157"/>
  <c r="Q4" i="157"/>
  <c r="N4" i="157"/>
  <c r="K4" i="157"/>
  <c r="H4" i="157"/>
  <c r="P2" i="157"/>
  <c r="L5" i="149"/>
  <c r="O5" i="149"/>
  <c r="R5" i="149"/>
  <c r="U5" i="149"/>
  <c r="Y5" i="149"/>
  <c r="R7" i="149"/>
  <c r="U7" i="149"/>
  <c r="Y6" i="149"/>
  <c r="Y7" i="149"/>
  <c r="AA5" i="149"/>
  <c r="AC5" i="149"/>
  <c r="AE5" i="149"/>
  <c r="AA6" i="149"/>
  <c r="AC6" i="149"/>
  <c r="AE6" i="149"/>
  <c r="AE7" i="149"/>
  <c r="AA7" i="149"/>
  <c r="AC7" i="149"/>
  <c r="AI7" i="149"/>
  <c r="H10" i="149"/>
  <c r="J10" i="149"/>
  <c r="I9" i="149"/>
  <c r="O9" i="149"/>
  <c r="R9" i="149"/>
  <c r="U9" i="149"/>
  <c r="Y9" i="149"/>
  <c r="R11" i="149"/>
  <c r="U11" i="149"/>
  <c r="Y10" i="149"/>
  <c r="Y11" i="149"/>
  <c r="AC9" i="149"/>
  <c r="AA9" i="149"/>
  <c r="AE9" i="149"/>
  <c r="AA10" i="149"/>
  <c r="AC10" i="149"/>
  <c r="AE10" i="149"/>
  <c r="AE11" i="149"/>
  <c r="AC11" i="149"/>
  <c r="AA11" i="149"/>
  <c r="AI11" i="149"/>
  <c r="H14" i="149"/>
  <c r="J14" i="149"/>
  <c r="I13" i="149"/>
  <c r="K14" i="149"/>
  <c r="L13" i="149"/>
  <c r="R13" i="149"/>
  <c r="U13" i="149"/>
  <c r="Y13" i="149"/>
  <c r="U15" i="149"/>
  <c r="Y14" i="149"/>
  <c r="Y15" i="149"/>
  <c r="AC13" i="149"/>
  <c r="AA13" i="149"/>
  <c r="AE13" i="149"/>
  <c r="AC14" i="149"/>
  <c r="AE14" i="149"/>
  <c r="AE15" i="149"/>
  <c r="AC15" i="149"/>
  <c r="AA15" i="149"/>
  <c r="AI15" i="149"/>
  <c r="H18" i="149"/>
  <c r="J18" i="149"/>
  <c r="I17" i="149"/>
  <c r="K18" i="149"/>
  <c r="L17" i="149"/>
  <c r="N18" i="149"/>
  <c r="O17" i="149"/>
  <c r="U17" i="149"/>
  <c r="Y17" i="149"/>
  <c r="H20" i="149"/>
  <c r="I19" i="149"/>
  <c r="K20" i="149"/>
  <c r="L19" i="149"/>
  <c r="Y18" i="149"/>
  <c r="Y19" i="149"/>
  <c r="AC17" i="149"/>
  <c r="AA17" i="149"/>
  <c r="AE17" i="149"/>
  <c r="AA18" i="149"/>
  <c r="AE18" i="149"/>
  <c r="AE19" i="149"/>
  <c r="AC19" i="149"/>
  <c r="AA19" i="149"/>
  <c r="AI19" i="149"/>
  <c r="H22" i="149"/>
  <c r="J22" i="149"/>
  <c r="I21" i="149"/>
  <c r="K22" i="149"/>
  <c r="M22" i="149"/>
  <c r="L21" i="149"/>
  <c r="N22" i="149"/>
  <c r="P22" i="149"/>
  <c r="O21" i="149"/>
  <c r="Q22" i="149"/>
  <c r="R21" i="149"/>
  <c r="Y21" i="149"/>
  <c r="H24" i="149"/>
  <c r="I23" i="149"/>
  <c r="K24" i="149"/>
  <c r="L23" i="149"/>
  <c r="N24" i="149"/>
  <c r="O23" i="149"/>
  <c r="Y22" i="149"/>
  <c r="Y23" i="149"/>
  <c r="AC21" i="149"/>
  <c r="AA21" i="149"/>
  <c r="AE21" i="149"/>
  <c r="AC22" i="149"/>
  <c r="AA22" i="149"/>
  <c r="AE22" i="149"/>
  <c r="AE23" i="149"/>
  <c r="AC23" i="149"/>
  <c r="AA23" i="149"/>
  <c r="AI23" i="149"/>
  <c r="AG23" i="149"/>
  <c r="AI22" i="149"/>
  <c r="AI6" i="149"/>
  <c r="AI10" i="149"/>
  <c r="AI14" i="149"/>
  <c r="AI18" i="149"/>
  <c r="AG22" i="149"/>
  <c r="AI5" i="149"/>
  <c r="AI9" i="149"/>
  <c r="AI13" i="149"/>
  <c r="AI17" i="149"/>
  <c r="AI21" i="149"/>
  <c r="AG21" i="149"/>
  <c r="AG19" i="149"/>
  <c r="AG18" i="149"/>
  <c r="AG17" i="149"/>
  <c r="AG15" i="149"/>
  <c r="AG14" i="149"/>
  <c r="AG13" i="149"/>
  <c r="AG11" i="149"/>
  <c r="AG10" i="149"/>
  <c r="AG9" i="149"/>
  <c r="AC18" i="149"/>
  <c r="AA14" i="149"/>
  <c r="AG7" i="149"/>
  <c r="AG6" i="149"/>
  <c r="AG5" i="149"/>
  <c r="AM5" i="153"/>
  <c r="AO38" i="153"/>
  <c r="AO37" i="153"/>
  <c r="AM38" i="153"/>
  <c r="AM37" i="153"/>
  <c r="AO34" i="153"/>
  <c r="AO33" i="153"/>
  <c r="AM34" i="153"/>
  <c r="AM33" i="153"/>
  <c r="AO30" i="153"/>
  <c r="AO29" i="153"/>
  <c r="AM30" i="153"/>
  <c r="AM29" i="153"/>
  <c r="AO26" i="153"/>
  <c r="AO25" i="153"/>
  <c r="AM26" i="153"/>
  <c r="AM25" i="153"/>
  <c r="AO22" i="153"/>
  <c r="AO21" i="153"/>
  <c r="AM22" i="153"/>
  <c r="AM21" i="153"/>
  <c r="AO18" i="153"/>
  <c r="AO17" i="153"/>
  <c r="AM18" i="153"/>
  <c r="AM17" i="153"/>
  <c r="AO14" i="153"/>
  <c r="AO13" i="153"/>
  <c r="AM14" i="153"/>
  <c r="AM13" i="153"/>
  <c r="AO10" i="153"/>
  <c r="AO9" i="153"/>
  <c r="AM10" i="153"/>
  <c r="AM9" i="153"/>
  <c r="J12" i="153"/>
  <c r="J10" i="153"/>
  <c r="H12" i="153"/>
  <c r="H10" i="153"/>
  <c r="Y40" i="153"/>
  <c r="W40" i="153"/>
  <c r="Y38" i="153"/>
  <c r="W38" i="153"/>
  <c r="V40" i="153"/>
  <c r="T40" i="153"/>
  <c r="V38" i="153"/>
  <c r="T38" i="153"/>
  <c r="Y36" i="153"/>
  <c r="W36" i="153"/>
  <c r="Y34" i="153"/>
  <c r="W34" i="153"/>
  <c r="Y32" i="153"/>
  <c r="W32" i="153"/>
  <c r="V36" i="153"/>
  <c r="T36" i="153"/>
  <c r="V34" i="153"/>
  <c r="T34" i="153"/>
  <c r="V32" i="153"/>
  <c r="T32" i="153"/>
  <c r="V30" i="153"/>
  <c r="T30" i="153"/>
  <c r="P28" i="153"/>
  <c r="N28" i="153"/>
  <c r="P26" i="153"/>
  <c r="N26" i="153"/>
  <c r="M24" i="153"/>
  <c r="K24" i="153"/>
  <c r="M22" i="153"/>
  <c r="K22" i="153"/>
  <c r="J28" i="153"/>
  <c r="H28" i="153"/>
  <c r="J26" i="153"/>
  <c r="H26" i="153"/>
  <c r="J24" i="153"/>
  <c r="H24" i="153"/>
  <c r="J22" i="153"/>
  <c r="H22" i="153"/>
  <c r="S28" i="153"/>
  <c r="Q28" i="153"/>
  <c r="S26" i="153"/>
  <c r="Q26" i="153"/>
  <c r="M28" i="153"/>
  <c r="K28" i="153"/>
  <c r="M26" i="153"/>
  <c r="K26" i="153"/>
  <c r="P24" i="153"/>
  <c r="N24" i="153"/>
  <c r="P22" i="153"/>
  <c r="N22" i="153"/>
  <c r="H20" i="153"/>
  <c r="J20" i="153"/>
  <c r="M20" i="153"/>
  <c r="P20" i="153"/>
  <c r="K20" i="153"/>
  <c r="N20" i="153"/>
  <c r="J18" i="153"/>
  <c r="M18" i="153"/>
  <c r="P18" i="153"/>
  <c r="H18" i="153"/>
  <c r="K18" i="153"/>
  <c r="N18" i="153"/>
  <c r="J16" i="153"/>
  <c r="M16" i="153"/>
  <c r="H16" i="153"/>
  <c r="K16" i="153"/>
  <c r="J14" i="153"/>
  <c r="M14" i="153"/>
  <c r="H14" i="153"/>
  <c r="K14" i="153"/>
  <c r="AQ14" i="153"/>
  <c r="AQ13" i="153"/>
  <c r="AQ10" i="153"/>
  <c r="AQ9" i="153"/>
  <c r="X21" i="153"/>
  <c r="O21" i="153"/>
  <c r="I21" i="153"/>
  <c r="L21" i="153"/>
  <c r="S22" i="153"/>
  <c r="Q22" i="153"/>
  <c r="R21" i="153"/>
  <c r="AA21" i="153"/>
  <c r="AD21" i="153"/>
  <c r="AG21" i="153"/>
  <c r="AK21" i="153"/>
  <c r="AQ21" i="153"/>
  <c r="AU21" i="153"/>
  <c r="S24" i="153"/>
  <c r="Q24" i="153"/>
  <c r="R23" i="153"/>
  <c r="AA23" i="153"/>
  <c r="AD23" i="153"/>
  <c r="X23" i="153"/>
  <c r="O23" i="153"/>
  <c r="I23" i="153"/>
  <c r="L23" i="153"/>
  <c r="AG23" i="153"/>
  <c r="AK22" i="153"/>
  <c r="AQ22" i="153"/>
  <c r="AU22" i="153"/>
  <c r="AK23" i="153"/>
  <c r="AQ23" i="153"/>
  <c r="AM23" i="153"/>
  <c r="AO23" i="153"/>
  <c r="AU23" i="153"/>
  <c r="V26" i="153"/>
  <c r="T26" i="153"/>
  <c r="U25" i="153"/>
  <c r="L25" i="153"/>
  <c r="R25" i="153"/>
  <c r="I25" i="153"/>
  <c r="O25" i="153"/>
  <c r="AA25" i="153"/>
  <c r="AD25" i="153"/>
  <c r="AG25" i="153"/>
  <c r="AK25" i="153"/>
  <c r="AQ25" i="153"/>
  <c r="AU25" i="153"/>
  <c r="O27" i="153"/>
  <c r="V28" i="153"/>
  <c r="T28" i="153"/>
  <c r="U27" i="153"/>
  <c r="AA27" i="153"/>
  <c r="AD27" i="153"/>
  <c r="L27" i="153"/>
  <c r="R27" i="153"/>
  <c r="I27" i="153"/>
  <c r="AG27" i="153"/>
  <c r="AK26" i="153"/>
  <c r="AQ26" i="153"/>
  <c r="AU26" i="153"/>
  <c r="AK27" i="153"/>
  <c r="AQ27" i="153"/>
  <c r="AM27" i="153"/>
  <c r="AO27" i="153"/>
  <c r="AU27" i="153"/>
  <c r="AQ11" i="153"/>
  <c r="AM11" i="153"/>
  <c r="AO11" i="153"/>
  <c r="I11" i="153"/>
  <c r="AA11" i="153"/>
  <c r="AG11" i="153"/>
  <c r="O11" i="153"/>
  <c r="R11" i="153"/>
  <c r="U11" i="153"/>
  <c r="X11" i="153"/>
  <c r="AD11" i="153"/>
  <c r="AK10" i="153"/>
  <c r="I9" i="153"/>
  <c r="O9" i="153"/>
  <c r="R9" i="153"/>
  <c r="U9" i="153"/>
  <c r="X9" i="153"/>
  <c r="AA9" i="153"/>
  <c r="AD9" i="153"/>
  <c r="AG9" i="153"/>
  <c r="AK9" i="153"/>
  <c r="AK11" i="153"/>
  <c r="AU11" i="153"/>
  <c r="L7" i="153"/>
  <c r="R7" i="153"/>
  <c r="U7" i="153"/>
  <c r="X7" i="153"/>
  <c r="O7" i="153"/>
  <c r="AA7" i="153"/>
  <c r="AD7" i="153"/>
  <c r="AG7" i="153"/>
  <c r="AK6" i="153"/>
  <c r="L5" i="153"/>
  <c r="O5" i="153"/>
  <c r="R5" i="153"/>
  <c r="U5" i="153"/>
  <c r="X5" i="153"/>
  <c r="AA5" i="153"/>
  <c r="AD5" i="153"/>
  <c r="AG5" i="153"/>
  <c r="AK5" i="153"/>
  <c r="AK7" i="153"/>
  <c r="AM6" i="153"/>
  <c r="AO6" i="153"/>
  <c r="AQ6" i="153"/>
  <c r="AO5" i="153"/>
  <c r="AQ5" i="153"/>
  <c r="AQ7" i="153"/>
  <c r="AM7" i="153"/>
  <c r="AO7" i="153"/>
  <c r="AU7" i="153"/>
  <c r="AQ15" i="153"/>
  <c r="AM15" i="153"/>
  <c r="AO15" i="153"/>
  <c r="AD15" i="153"/>
  <c r="AG15" i="153"/>
  <c r="I15" i="153"/>
  <c r="L15" i="153"/>
  <c r="R15" i="153"/>
  <c r="U15" i="153"/>
  <c r="X15" i="153"/>
  <c r="AA15" i="153"/>
  <c r="AK14" i="153"/>
  <c r="I13" i="153"/>
  <c r="L13" i="153"/>
  <c r="R13" i="153"/>
  <c r="U13" i="153"/>
  <c r="X13" i="153"/>
  <c r="AA13" i="153"/>
  <c r="AD13" i="153"/>
  <c r="AG13" i="153"/>
  <c r="AK13" i="153"/>
  <c r="AK15" i="153"/>
  <c r="AU15" i="153"/>
  <c r="AQ17" i="153"/>
  <c r="AQ18" i="153"/>
  <c r="AQ19" i="153"/>
  <c r="AM19" i="153"/>
  <c r="AO19" i="153"/>
  <c r="AD19" i="153"/>
  <c r="AA19" i="153"/>
  <c r="X19" i="153"/>
  <c r="U19" i="153"/>
  <c r="I19" i="153"/>
  <c r="L19" i="153"/>
  <c r="O19" i="153"/>
  <c r="AG19" i="153"/>
  <c r="AK18" i="153"/>
  <c r="X17" i="153"/>
  <c r="I17" i="153"/>
  <c r="L17" i="153"/>
  <c r="O17" i="153"/>
  <c r="U17" i="153"/>
  <c r="AA17" i="153"/>
  <c r="AD17" i="153"/>
  <c r="AG17" i="153"/>
  <c r="AK17" i="153"/>
  <c r="AK19" i="153"/>
  <c r="AU19" i="153"/>
  <c r="N40" i="153"/>
  <c r="P40" i="153"/>
  <c r="O39" i="153"/>
  <c r="K40" i="153"/>
  <c r="M40" i="153"/>
  <c r="L39" i="153"/>
  <c r="AC40" i="153"/>
  <c r="AE40" i="153"/>
  <c r="AD39" i="153"/>
  <c r="J40" i="153"/>
  <c r="H40" i="153"/>
  <c r="I39" i="153"/>
  <c r="S40" i="153"/>
  <c r="Q40" i="153"/>
  <c r="R39" i="153"/>
  <c r="U39" i="153"/>
  <c r="X39" i="153"/>
  <c r="AB40" i="153"/>
  <c r="Z40" i="153"/>
  <c r="AA39" i="153"/>
  <c r="AK38" i="153"/>
  <c r="J38" i="153"/>
  <c r="H38" i="153"/>
  <c r="I37" i="153"/>
  <c r="M38" i="153"/>
  <c r="K38" i="153"/>
  <c r="L37" i="153"/>
  <c r="P38" i="153"/>
  <c r="N38" i="153"/>
  <c r="O37" i="153"/>
  <c r="S38" i="153"/>
  <c r="Q38" i="153"/>
  <c r="R37" i="153"/>
  <c r="U37" i="153"/>
  <c r="X37" i="153"/>
  <c r="AB38" i="153"/>
  <c r="Z38" i="153"/>
  <c r="AA37" i="153"/>
  <c r="AE38" i="153"/>
  <c r="AC38" i="153"/>
  <c r="AD37" i="153"/>
  <c r="AK37" i="153"/>
  <c r="AK39" i="153"/>
  <c r="AQ38" i="153"/>
  <c r="AQ37" i="153"/>
  <c r="AQ39" i="153"/>
  <c r="AO39" i="153"/>
  <c r="AM39" i="153"/>
  <c r="AU39" i="153"/>
  <c r="AG35" i="153"/>
  <c r="J36" i="153"/>
  <c r="H36" i="153"/>
  <c r="I35" i="153"/>
  <c r="M36" i="153"/>
  <c r="K36" i="153"/>
  <c r="L35" i="153"/>
  <c r="P36" i="153"/>
  <c r="N36" i="153"/>
  <c r="O35" i="153"/>
  <c r="S36" i="153"/>
  <c r="Q36" i="153"/>
  <c r="R35" i="153"/>
  <c r="U35" i="153"/>
  <c r="X35" i="153"/>
  <c r="AB36" i="153"/>
  <c r="Z36" i="153"/>
  <c r="AA35" i="153"/>
  <c r="AK34" i="153"/>
  <c r="J34" i="153"/>
  <c r="H34" i="153"/>
  <c r="I33" i="153"/>
  <c r="M34" i="153"/>
  <c r="K34" i="153"/>
  <c r="L33" i="153"/>
  <c r="P34" i="153"/>
  <c r="N34" i="153"/>
  <c r="O33" i="153"/>
  <c r="S34" i="153"/>
  <c r="Q34" i="153"/>
  <c r="R33" i="153"/>
  <c r="U33" i="153"/>
  <c r="X33" i="153"/>
  <c r="AB34" i="153"/>
  <c r="Z34" i="153"/>
  <c r="AA33" i="153"/>
  <c r="AG33" i="153"/>
  <c r="AK33" i="153"/>
  <c r="AK35" i="153"/>
  <c r="AQ34" i="153"/>
  <c r="AQ33" i="153"/>
  <c r="AQ35" i="153"/>
  <c r="AM35" i="153"/>
  <c r="AO35" i="153"/>
  <c r="AU35" i="153"/>
  <c r="Q32" i="153"/>
  <c r="S32" i="153"/>
  <c r="R31" i="153"/>
  <c r="J32" i="153"/>
  <c r="H32" i="153"/>
  <c r="I31" i="153"/>
  <c r="M32" i="153"/>
  <c r="K32" i="153"/>
  <c r="L31" i="153"/>
  <c r="P32" i="153"/>
  <c r="N32" i="153"/>
  <c r="O31" i="153"/>
  <c r="U31" i="153"/>
  <c r="AK30" i="153"/>
  <c r="J30" i="153"/>
  <c r="H30" i="153"/>
  <c r="I29" i="153"/>
  <c r="M30" i="153"/>
  <c r="K30" i="153"/>
  <c r="L29" i="153"/>
  <c r="P30" i="153"/>
  <c r="N30" i="153"/>
  <c r="O29" i="153"/>
  <c r="S30" i="153"/>
  <c r="Q30" i="153"/>
  <c r="R29" i="153"/>
  <c r="U29" i="153"/>
  <c r="W30" i="153"/>
  <c r="X29" i="153"/>
  <c r="AD29" i="153"/>
  <c r="AG29" i="153"/>
  <c r="AK29" i="153"/>
  <c r="AK31" i="153"/>
  <c r="AQ30" i="153"/>
  <c r="AQ29" i="153"/>
  <c r="AQ31" i="153"/>
  <c r="AO31" i="153"/>
  <c r="AM31" i="153"/>
  <c r="AU31" i="153"/>
  <c r="AS39" i="153"/>
  <c r="AU10" i="153"/>
  <c r="AU6" i="153"/>
  <c r="AU14" i="153"/>
  <c r="AU18" i="153"/>
  <c r="AU38" i="153"/>
  <c r="AU34" i="153"/>
  <c r="AU30" i="153"/>
  <c r="AS38" i="153"/>
  <c r="AU9" i="153"/>
  <c r="AU13" i="153"/>
  <c r="AU17" i="153"/>
  <c r="AU5" i="153"/>
  <c r="AU37" i="153"/>
  <c r="AU29" i="153"/>
  <c r="AU33" i="153"/>
  <c r="AS37" i="153"/>
  <c r="AS35" i="153"/>
  <c r="AS34" i="153"/>
  <c r="AS33" i="153"/>
  <c r="X31" i="153"/>
  <c r="AD31" i="153"/>
  <c r="AG31" i="153"/>
  <c r="Y30" i="153"/>
  <c r="AS31" i="153"/>
  <c r="AS30" i="153"/>
  <c r="AS29" i="153"/>
  <c r="AS27" i="153"/>
  <c r="AS26" i="153"/>
  <c r="AS25" i="153"/>
  <c r="AS23" i="153"/>
  <c r="AS22" i="153"/>
  <c r="AS21" i="153"/>
  <c r="AS19" i="153"/>
  <c r="AS18" i="153"/>
  <c r="AS17" i="153"/>
  <c r="AS15" i="153"/>
  <c r="AS14" i="153"/>
  <c r="AS13" i="153"/>
  <c r="AS11" i="153"/>
  <c r="AS10" i="153"/>
  <c r="AS9" i="153"/>
  <c r="AS7" i="153"/>
  <c r="AS6" i="153"/>
  <c r="AS5" i="153"/>
  <c r="W4" i="153"/>
  <c r="T4" i="153"/>
  <c r="Y32" i="156"/>
  <c r="W32" i="156"/>
  <c r="V32" i="156"/>
  <c r="T32" i="156"/>
  <c r="S32" i="156"/>
  <c r="Q32" i="156"/>
  <c r="P32" i="156"/>
  <c r="N32" i="156"/>
  <c r="M32" i="156"/>
  <c r="K32" i="156"/>
  <c r="J32" i="156"/>
  <c r="H32" i="156"/>
  <c r="H30" i="156"/>
  <c r="J30" i="156"/>
  <c r="I29" i="156"/>
  <c r="K30" i="156"/>
  <c r="M30" i="156"/>
  <c r="L29" i="156"/>
  <c r="N30" i="156"/>
  <c r="P30" i="156"/>
  <c r="O29" i="156"/>
  <c r="Q30" i="156"/>
  <c r="S30" i="156"/>
  <c r="R29" i="156"/>
  <c r="T30" i="156"/>
  <c r="V30" i="156"/>
  <c r="U29" i="156"/>
  <c r="W30" i="156"/>
  <c r="Y30" i="156"/>
  <c r="X29" i="156"/>
  <c r="AE29" i="156"/>
  <c r="I31" i="156"/>
  <c r="L31" i="156"/>
  <c r="O31" i="156"/>
  <c r="R31" i="156"/>
  <c r="U31" i="156"/>
  <c r="X31" i="156"/>
  <c r="AE30" i="156"/>
  <c r="AE31" i="156"/>
  <c r="AG29" i="156"/>
  <c r="AI29" i="156"/>
  <c r="AK29" i="156"/>
  <c r="AG30" i="156"/>
  <c r="AI30" i="156"/>
  <c r="AK30" i="156"/>
  <c r="AK31" i="156"/>
  <c r="AG31" i="156"/>
  <c r="AI31" i="156"/>
  <c r="AO31" i="156"/>
  <c r="L5" i="156"/>
  <c r="O5" i="156"/>
  <c r="R5" i="156"/>
  <c r="U5" i="156"/>
  <c r="X5" i="156"/>
  <c r="AA5" i="156"/>
  <c r="AE5" i="156"/>
  <c r="L7" i="156"/>
  <c r="O7" i="156"/>
  <c r="R7" i="156"/>
  <c r="U7" i="156"/>
  <c r="X7" i="156"/>
  <c r="AA7" i="156"/>
  <c r="AE6" i="156"/>
  <c r="AE7" i="156"/>
  <c r="AG5" i="156"/>
  <c r="AI5" i="156"/>
  <c r="AK5" i="156"/>
  <c r="AG6" i="156"/>
  <c r="AI6" i="156"/>
  <c r="AK6" i="156"/>
  <c r="AK7" i="156"/>
  <c r="AG7" i="156"/>
  <c r="AI7" i="156"/>
  <c r="AO7" i="156"/>
  <c r="H10" i="156"/>
  <c r="J10" i="156"/>
  <c r="I9" i="156"/>
  <c r="O9" i="156"/>
  <c r="R9" i="156"/>
  <c r="U9" i="156"/>
  <c r="X9" i="156"/>
  <c r="AA9" i="156"/>
  <c r="AE9" i="156"/>
  <c r="H12" i="156"/>
  <c r="J12" i="156"/>
  <c r="I11" i="156"/>
  <c r="O11" i="156"/>
  <c r="R11" i="156"/>
  <c r="U11" i="156"/>
  <c r="X11" i="156"/>
  <c r="AA11" i="156"/>
  <c r="AE10" i="156"/>
  <c r="AE11" i="156"/>
  <c r="AG9" i="156"/>
  <c r="AI9" i="156"/>
  <c r="AK9" i="156"/>
  <c r="AG10" i="156"/>
  <c r="AI10" i="156"/>
  <c r="AK10" i="156"/>
  <c r="AK11" i="156"/>
  <c r="AG11" i="156"/>
  <c r="AI11" i="156"/>
  <c r="AO11" i="156"/>
  <c r="H14" i="156"/>
  <c r="J14" i="156"/>
  <c r="I13" i="156"/>
  <c r="K14" i="156"/>
  <c r="M14" i="156"/>
  <c r="L13" i="156"/>
  <c r="R13" i="156"/>
  <c r="U13" i="156"/>
  <c r="X13" i="156"/>
  <c r="AA13" i="156"/>
  <c r="AE13" i="156"/>
  <c r="H16" i="156"/>
  <c r="I15" i="156"/>
  <c r="K16" i="156"/>
  <c r="M16" i="156"/>
  <c r="L15" i="156"/>
  <c r="R15" i="156"/>
  <c r="U15" i="156"/>
  <c r="X15" i="156"/>
  <c r="AA15" i="156"/>
  <c r="AE14" i="156"/>
  <c r="AE15" i="156"/>
  <c r="AG13" i="156"/>
  <c r="AI13" i="156"/>
  <c r="AK13" i="156"/>
  <c r="AG14" i="156"/>
  <c r="AI14" i="156"/>
  <c r="AK14" i="156"/>
  <c r="AK15" i="156"/>
  <c r="AG15" i="156"/>
  <c r="AI15" i="156"/>
  <c r="AO15" i="156"/>
  <c r="H18" i="156"/>
  <c r="J18" i="156"/>
  <c r="I17" i="156"/>
  <c r="K18" i="156"/>
  <c r="M18" i="156"/>
  <c r="L17" i="156"/>
  <c r="N18" i="156"/>
  <c r="P18" i="156"/>
  <c r="O17" i="156"/>
  <c r="U17" i="156"/>
  <c r="X17" i="156"/>
  <c r="AA17" i="156"/>
  <c r="AE17" i="156"/>
  <c r="H20" i="156"/>
  <c r="J20" i="156"/>
  <c r="I19" i="156"/>
  <c r="K20" i="156"/>
  <c r="M20" i="156"/>
  <c r="L19" i="156"/>
  <c r="N20" i="156"/>
  <c r="P20" i="156"/>
  <c r="O19" i="156"/>
  <c r="U19" i="156"/>
  <c r="X19" i="156"/>
  <c r="AA19" i="156"/>
  <c r="AE18" i="156"/>
  <c r="AE19" i="156"/>
  <c r="AG17" i="156"/>
  <c r="AI17" i="156"/>
  <c r="AK17" i="156"/>
  <c r="AG18" i="156"/>
  <c r="AI18" i="156"/>
  <c r="AK18" i="156"/>
  <c r="AK19" i="156"/>
  <c r="AG19" i="156"/>
  <c r="AI19" i="156"/>
  <c r="AO19" i="156"/>
  <c r="H22" i="156"/>
  <c r="J22" i="156"/>
  <c r="I21" i="156"/>
  <c r="K22" i="156"/>
  <c r="M22" i="156"/>
  <c r="L21" i="156"/>
  <c r="N22" i="156"/>
  <c r="P22" i="156"/>
  <c r="O21" i="156"/>
  <c r="Q22" i="156"/>
  <c r="S22" i="156"/>
  <c r="R21" i="156"/>
  <c r="X21" i="156"/>
  <c r="AA21" i="156"/>
  <c r="AE21" i="156"/>
  <c r="H24" i="156"/>
  <c r="J24" i="156"/>
  <c r="I23" i="156"/>
  <c r="K24" i="156"/>
  <c r="L23" i="156"/>
  <c r="N24" i="156"/>
  <c r="P24" i="156"/>
  <c r="O23" i="156"/>
  <c r="Q24" i="156"/>
  <c r="S24" i="156"/>
  <c r="R23" i="156"/>
  <c r="X23" i="156"/>
  <c r="AA23" i="156"/>
  <c r="AE22" i="156"/>
  <c r="AE23" i="156"/>
  <c r="AG21" i="156"/>
  <c r="AI21" i="156"/>
  <c r="AK21" i="156"/>
  <c r="AG22" i="156"/>
  <c r="AI22" i="156"/>
  <c r="AK22" i="156"/>
  <c r="AK23" i="156"/>
  <c r="AG23" i="156"/>
  <c r="AI23" i="156"/>
  <c r="AO23" i="156"/>
  <c r="H26" i="156"/>
  <c r="J26" i="156"/>
  <c r="I25" i="156"/>
  <c r="K26" i="156"/>
  <c r="M26" i="156"/>
  <c r="L25" i="156"/>
  <c r="N26" i="156"/>
  <c r="P26" i="156"/>
  <c r="O25" i="156"/>
  <c r="Q26" i="156"/>
  <c r="S26" i="156"/>
  <c r="R25" i="156"/>
  <c r="T26" i="156"/>
  <c r="V26" i="156"/>
  <c r="U25" i="156"/>
  <c r="AA25" i="156"/>
  <c r="AE25" i="156"/>
  <c r="H28" i="156"/>
  <c r="J28" i="156"/>
  <c r="I27" i="156"/>
  <c r="K28" i="156"/>
  <c r="M28" i="156"/>
  <c r="L27" i="156"/>
  <c r="N28" i="156"/>
  <c r="P28" i="156"/>
  <c r="O27" i="156"/>
  <c r="Q28" i="156"/>
  <c r="S28" i="156"/>
  <c r="R27" i="156"/>
  <c r="T28" i="156"/>
  <c r="V28" i="156"/>
  <c r="U27" i="156"/>
  <c r="AA27" i="156"/>
  <c r="AE26" i="156"/>
  <c r="AE27" i="156"/>
  <c r="AG25" i="156"/>
  <c r="AI25" i="156"/>
  <c r="AK25" i="156"/>
  <c r="AG26" i="156"/>
  <c r="AI26" i="156"/>
  <c r="AK26" i="156"/>
  <c r="AK27" i="156"/>
  <c r="AG27" i="156"/>
  <c r="AI27" i="156"/>
  <c r="AO27" i="156"/>
  <c r="AM31" i="156"/>
  <c r="AO30" i="156"/>
  <c r="AO6" i="156"/>
  <c r="AO10" i="156"/>
  <c r="AO14" i="156"/>
  <c r="AO18" i="156"/>
  <c r="AO22" i="156"/>
  <c r="AO26" i="156"/>
  <c r="AM30" i="156"/>
  <c r="AO29" i="156"/>
  <c r="AO5" i="156"/>
  <c r="AO9" i="156"/>
  <c r="AO13" i="156"/>
  <c r="AO17" i="156"/>
  <c r="AO21" i="156"/>
  <c r="AO25" i="156"/>
  <c r="AM29" i="156"/>
  <c r="AM27" i="156"/>
  <c r="AM26" i="156"/>
  <c r="AM25" i="156"/>
  <c r="M24" i="156"/>
  <c r="AM23" i="156"/>
  <c r="AM22" i="156"/>
  <c r="AM21" i="156"/>
  <c r="AM19" i="156"/>
  <c r="AM18" i="156"/>
  <c r="AM17" i="156"/>
  <c r="J16" i="156"/>
  <c r="AM15" i="156"/>
  <c r="AM14" i="156"/>
  <c r="AM13" i="156"/>
  <c r="AM11" i="156"/>
  <c r="AM10" i="156"/>
  <c r="AM9" i="156"/>
  <c r="AM7" i="156"/>
  <c r="AM6" i="156"/>
  <c r="AM5" i="156"/>
  <c r="Z4" i="156"/>
  <c r="W4" i="156"/>
  <c r="T4" i="156"/>
  <c r="Q4" i="156"/>
  <c r="N4" i="156"/>
  <c r="K4" i="156"/>
  <c r="H4" i="156"/>
  <c r="T2" i="156"/>
  <c r="AF4" i="153"/>
  <c r="AC4" i="153"/>
  <c r="Z4" i="153"/>
  <c r="Q4" i="153"/>
  <c r="N4" i="153"/>
  <c r="K4" i="153"/>
  <c r="H4" i="153"/>
  <c r="Z2" i="153"/>
  <c r="AC4" i="151"/>
  <c r="Z4" i="151"/>
  <c r="W4" i="151"/>
  <c r="T4" i="151"/>
  <c r="Q4" i="151"/>
  <c r="N4" i="151"/>
  <c r="K4" i="151"/>
  <c r="H4" i="151"/>
  <c r="AR36" i="151"/>
  <c r="AB36" i="151"/>
  <c r="Z36" i="151"/>
  <c r="Y36" i="151"/>
  <c r="W36" i="151"/>
  <c r="V36" i="151"/>
  <c r="T36" i="151"/>
  <c r="S36" i="151"/>
  <c r="Q36" i="151"/>
  <c r="P36" i="151"/>
  <c r="N36" i="151"/>
  <c r="M36" i="151"/>
  <c r="K36" i="151"/>
  <c r="J36" i="151"/>
  <c r="H36" i="151"/>
  <c r="H34" i="151"/>
  <c r="J34" i="151"/>
  <c r="I33" i="151"/>
  <c r="K34" i="151"/>
  <c r="M34" i="151"/>
  <c r="L33" i="151"/>
  <c r="N34" i="151"/>
  <c r="P34" i="151"/>
  <c r="O33" i="151"/>
  <c r="Q34" i="151"/>
  <c r="S34" i="151"/>
  <c r="R33" i="151"/>
  <c r="T34" i="151"/>
  <c r="V34" i="151"/>
  <c r="U33" i="151"/>
  <c r="W34" i="151"/>
  <c r="Y34" i="151"/>
  <c r="X33" i="151"/>
  <c r="Z34" i="151"/>
  <c r="AB34" i="151"/>
  <c r="AA33" i="151"/>
  <c r="AH33" i="151"/>
  <c r="I35" i="151"/>
  <c r="L35" i="151"/>
  <c r="O35" i="151"/>
  <c r="R35" i="151"/>
  <c r="U35" i="151"/>
  <c r="X35" i="151"/>
  <c r="AA35" i="151"/>
  <c r="AH34" i="151"/>
  <c r="AH35" i="151"/>
  <c r="AJ33" i="151"/>
  <c r="AL33" i="151"/>
  <c r="AN33" i="151"/>
  <c r="AJ34" i="151"/>
  <c r="AL34" i="151"/>
  <c r="AN34" i="151"/>
  <c r="AN35" i="151"/>
  <c r="AJ35" i="151"/>
  <c r="AL35" i="151"/>
  <c r="AR35" i="151"/>
  <c r="L5" i="151"/>
  <c r="O5" i="151"/>
  <c r="R5" i="151"/>
  <c r="U5" i="151"/>
  <c r="X5" i="151"/>
  <c r="AA5" i="151"/>
  <c r="AD5" i="151"/>
  <c r="AH5" i="151"/>
  <c r="L7" i="151"/>
  <c r="O7" i="151"/>
  <c r="R7" i="151"/>
  <c r="U7" i="151"/>
  <c r="X7" i="151"/>
  <c r="AA7" i="151"/>
  <c r="AD7" i="151"/>
  <c r="AH6" i="151"/>
  <c r="AH7" i="151"/>
  <c r="AJ5" i="151"/>
  <c r="AL5" i="151"/>
  <c r="AN5" i="151"/>
  <c r="AJ6" i="151"/>
  <c r="AL6" i="151"/>
  <c r="AN6" i="151"/>
  <c r="AN7" i="151"/>
  <c r="AJ7" i="151"/>
  <c r="AL7" i="151"/>
  <c r="AR7" i="151"/>
  <c r="H10" i="151"/>
  <c r="J10" i="151"/>
  <c r="I9" i="151"/>
  <c r="O9" i="151"/>
  <c r="R9" i="151"/>
  <c r="U9" i="151"/>
  <c r="X9" i="151"/>
  <c r="AA9" i="151"/>
  <c r="AD9" i="151"/>
  <c r="AH9" i="151"/>
  <c r="H12" i="151"/>
  <c r="J12" i="151"/>
  <c r="I11" i="151"/>
  <c r="O11" i="151"/>
  <c r="R11" i="151"/>
  <c r="U11" i="151"/>
  <c r="X11" i="151"/>
  <c r="AA11" i="151"/>
  <c r="AD11" i="151"/>
  <c r="AH10" i="151"/>
  <c r="AH11" i="151"/>
  <c r="AJ9" i="151"/>
  <c r="AL9" i="151"/>
  <c r="AN9" i="151"/>
  <c r="AJ10" i="151"/>
  <c r="AL10" i="151"/>
  <c r="AN10" i="151"/>
  <c r="AN11" i="151"/>
  <c r="AJ11" i="151"/>
  <c r="AL11" i="151"/>
  <c r="AR11" i="151"/>
  <c r="H14" i="151"/>
  <c r="J14" i="151"/>
  <c r="I13" i="151"/>
  <c r="K14" i="151"/>
  <c r="M14" i="151"/>
  <c r="L13" i="151"/>
  <c r="R13" i="151"/>
  <c r="U13" i="151"/>
  <c r="X13" i="151"/>
  <c r="AA13" i="151"/>
  <c r="AD13" i="151"/>
  <c r="AH13" i="151"/>
  <c r="H16" i="151"/>
  <c r="I15" i="151"/>
  <c r="K16" i="151"/>
  <c r="M16" i="151"/>
  <c r="L15" i="151"/>
  <c r="R15" i="151"/>
  <c r="U15" i="151"/>
  <c r="X15" i="151"/>
  <c r="AA15" i="151"/>
  <c r="AD15" i="151"/>
  <c r="AH14" i="151"/>
  <c r="AH15" i="151"/>
  <c r="AJ13" i="151"/>
  <c r="AL13" i="151"/>
  <c r="AN13" i="151"/>
  <c r="AJ14" i="151"/>
  <c r="AL14" i="151"/>
  <c r="AN14" i="151"/>
  <c r="AN15" i="151"/>
  <c r="AJ15" i="151"/>
  <c r="AL15" i="151"/>
  <c r="AR15" i="151"/>
  <c r="H18" i="151"/>
  <c r="J18" i="151"/>
  <c r="I17" i="151"/>
  <c r="K18" i="151"/>
  <c r="M18" i="151"/>
  <c r="L17" i="151"/>
  <c r="N18" i="151"/>
  <c r="P18" i="151"/>
  <c r="O17" i="151"/>
  <c r="U17" i="151"/>
  <c r="X17" i="151"/>
  <c r="AA17" i="151"/>
  <c r="AD17" i="151"/>
  <c r="AH17" i="151"/>
  <c r="H20" i="151"/>
  <c r="J20" i="151"/>
  <c r="I19" i="151"/>
  <c r="K20" i="151"/>
  <c r="M20" i="151"/>
  <c r="L19" i="151"/>
  <c r="N20" i="151"/>
  <c r="P20" i="151"/>
  <c r="O19" i="151"/>
  <c r="U19" i="151"/>
  <c r="X19" i="151"/>
  <c r="AA19" i="151"/>
  <c r="AD19" i="151"/>
  <c r="AH18" i="151"/>
  <c r="AH19" i="151"/>
  <c r="AJ17" i="151"/>
  <c r="AL17" i="151"/>
  <c r="AN17" i="151"/>
  <c r="AJ18" i="151"/>
  <c r="AL18" i="151"/>
  <c r="AN18" i="151"/>
  <c r="AN19" i="151"/>
  <c r="AJ19" i="151"/>
  <c r="AL19" i="151"/>
  <c r="AR19" i="151"/>
  <c r="H22" i="151"/>
  <c r="J22" i="151"/>
  <c r="I21" i="151"/>
  <c r="K22" i="151"/>
  <c r="M22" i="151"/>
  <c r="L21" i="151"/>
  <c r="N22" i="151"/>
  <c r="P22" i="151"/>
  <c r="O21" i="151"/>
  <c r="Q22" i="151"/>
  <c r="S22" i="151"/>
  <c r="R21" i="151"/>
  <c r="X21" i="151"/>
  <c r="AA21" i="151"/>
  <c r="AD21" i="151"/>
  <c r="AH21" i="151"/>
  <c r="H24" i="151"/>
  <c r="J24" i="151"/>
  <c r="I23" i="151"/>
  <c r="K24" i="151"/>
  <c r="L23" i="151"/>
  <c r="N24" i="151"/>
  <c r="O23" i="151"/>
  <c r="Q24" i="151"/>
  <c r="S24" i="151"/>
  <c r="R23" i="151"/>
  <c r="X23" i="151"/>
  <c r="AA23" i="151"/>
  <c r="AD23" i="151"/>
  <c r="AH22" i="151"/>
  <c r="AH23" i="151"/>
  <c r="AJ21" i="151"/>
  <c r="AL21" i="151"/>
  <c r="AN21" i="151"/>
  <c r="AJ22" i="151"/>
  <c r="AL22" i="151"/>
  <c r="AN22" i="151"/>
  <c r="AN23" i="151"/>
  <c r="AJ23" i="151"/>
  <c r="AL23" i="151"/>
  <c r="AR23" i="151"/>
  <c r="H26" i="151"/>
  <c r="J26" i="151"/>
  <c r="I25" i="151"/>
  <c r="K26" i="151"/>
  <c r="M26" i="151"/>
  <c r="L25" i="151"/>
  <c r="N26" i="151"/>
  <c r="P26" i="151"/>
  <c r="O25" i="151"/>
  <c r="Q26" i="151"/>
  <c r="S26" i="151"/>
  <c r="R25" i="151"/>
  <c r="T26" i="151"/>
  <c r="V26" i="151"/>
  <c r="U25" i="151"/>
  <c r="AA25" i="151"/>
  <c r="AD25" i="151"/>
  <c r="AH25" i="151"/>
  <c r="H28" i="151"/>
  <c r="J28" i="151"/>
  <c r="I27" i="151"/>
  <c r="K28" i="151"/>
  <c r="M28" i="151"/>
  <c r="L27" i="151"/>
  <c r="N28" i="151"/>
  <c r="P28" i="151"/>
  <c r="O27" i="151"/>
  <c r="Q28" i="151"/>
  <c r="R27" i="151"/>
  <c r="T28" i="151"/>
  <c r="V28" i="151"/>
  <c r="U27" i="151"/>
  <c r="AA27" i="151"/>
  <c r="AD27" i="151"/>
  <c r="AH26" i="151"/>
  <c r="AH27" i="151"/>
  <c r="AJ25" i="151"/>
  <c r="AL25" i="151"/>
  <c r="AN25" i="151"/>
  <c r="AJ26" i="151"/>
  <c r="AL26" i="151"/>
  <c r="AN26" i="151"/>
  <c r="AN27" i="151"/>
  <c r="AJ27" i="151"/>
  <c r="AL27" i="151"/>
  <c r="AR27" i="151"/>
  <c r="H30" i="151"/>
  <c r="J30" i="151"/>
  <c r="I29" i="151"/>
  <c r="K30" i="151"/>
  <c r="M30" i="151"/>
  <c r="L29" i="151"/>
  <c r="N30" i="151"/>
  <c r="P30" i="151"/>
  <c r="O29" i="151"/>
  <c r="Q30" i="151"/>
  <c r="S30" i="151"/>
  <c r="R29" i="151"/>
  <c r="T30" i="151"/>
  <c r="V30" i="151"/>
  <c r="U29" i="151"/>
  <c r="W30" i="151"/>
  <c r="Y30" i="151"/>
  <c r="X29" i="151"/>
  <c r="AD29" i="151"/>
  <c r="AH29" i="151"/>
  <c r="H32" i="151"/>
  <c r="J32" i="151"/>
  <c r="I31" i="151"/>
  <c r="K32" i="151"/>
  <c r="M32" i="151"/>
  <c r="L31" i="151"/>
  <c r="N32" i="151"/>
  <c r="P32" i="151"/>
  <c r="O31" i="151"/>
  <c r="Q32" i="151"/>
  <c r="S32" i="151"/>
  <c r="R31" i="151"/>
  <c r="T32" i="151"/>
  <c r="V32" i="151"/>
  <c r="U31" i="151"/>
  <c r="W32" i="151"/>
  <c r="X31" i="151"/>
  <c r="AD31" i="151"/>
  <c r="AH30" i="151"/>
  <c r="AH31" i="151"/>
  <c r="AJ29" i="151"/>
  <c r="AL29" i="151"/>
  <c r="AN29" i="151"/>
  <c r="AJ30" i="151"/>
  <c r="AL30" i="151"/>
  <c r="AN30" i="151"/>
  <c r="AN31" i="151"/>
  <c r="AJ31" i="151"/>
  <c r="AL31" i="151"/>
  <c r="AR31" i="151"/>
  <c r="AP35" i="151"/>
  <c r="AR34" i="151"/>
  <c r="AR6" i="151"/>
  <c r="AR10" i="151"/>
  <c r="AR14" i="151"/>
  <c r="AR18" i="151"/>
  <c r="AR22" i="151"/>
  <c r="AR26" i="151"/>
  <c r="AR30" i="151"/>
  <c r="AP34" i="151"/>
  <c r="AR33" i="151"/>
  <c r="AR5" i="151"/>
  <c r="AR9" i="151"/>
  <c r="AR13" i="151"/>
  <c r="AR17" i="151"/>
  <c r="AR21" i="151"/>
  <c r="AR25" i="151"/>
  <c r="AR29" i="151"/>
  <c r="AP33" i="151"/>
  <c r="AR32" i="151"/>
  <c r="Y32" i="151"/>
  <c r="AP31" i="151"/>
  <c r="AP30" i="151"/>
  <c r="AP29" i="151"/>
  <c r="AR28" i="151"/>
  <c r="S28" i="151"/>
  <c r="AP27" i="151"/>
  <c r="AP26" i="151"/>
  <c r="AP25" i="151"/>
  <c r="AR24" i="151"/>
  <c r="P24" i="151"/>
  <c r="M24" i="151"/>
  <c r="AP23" i="151"/>
  <c r="AP22" i="151"/>
  <c r="AP21" i="151"/>
  <c r="AR20" i="151"/>
  <c r="AP19" i="151"/>
  <c r="AP18" i="151"/>
  <c r="AP17" i="151"/>
  <c r="AR16" i="151"/>
  <c r="J16" i="151"/>
  <c r="AP15" i="151"/>
  <c r="AP14" i="151"/>
  <c r="AP13" i="151"/>
  <c r="AR12" i="151"/>
  <c r="AP11" i="151"/>
  <c r="AP10" i="151"/>
  <c r="AP9" i="151"/>
  <c r="AR8" i="151"/>
  <c r="AP7" i="151"/>
  <c r="AP6" i="151"/>
  <c r="AP5" i="151"/>
  <c r="Y2" i="151"/>
  <c r="S24" i="149"/>
  <c r="Q24" i="149"/>
  <c r="R23" i="149"/>
  <c r="P24" i="149"/>
  <c r="M24" i="149"/>
  <c r="J24" i="149"/>
  <c r="S22" i="149"/>
  <c r="P20" i="149"/>
  <c r="N20" i="149"/>
  <c r="O19" i="149"/>
  <c r="M20" i="149"/>
  <c r="J20" i="149"/>
  <c r="U19" i="149"/>
  <c r="M18" i="149"/>
  <c r="P18" i="149"/>
  <c r="M16" i="149"/>
  <c r="K16" i="149"/>
  <c r="L15" i="149"/>
  <c r="J16" i="149"/>
  <c r="H16" i="149"/>
  <c r="I15" i="149"/>
  <c r="R15" i="149"/>
  <c r="M14" i="149"/>
  <c r="J12" i="149"/>
  <c r="H12" i="149"/>
  <c r="I11" i="149"/>
  <c r="O11" i="149"/>
  <c r="O7" i="149"/>
  <c r="L7" i="149"/>
  <c r="T4" i="149"/>
  <c r="Q4" i="149"/>
  <c r="N4" i="149"/>
  <c r="K4" i="149"/>
  <c r="H4" i="149"/>
  <c r="P2" i="149"/>
  <c r="AR36" i="144"/>
  <c r="AB36" i="144"/>
  <c r="Z36" i="144"/>
  <c r="Y36" i="144"/>
  <c r="W36" i="144"/>
  <c r="X35" i="144"/>
  <c r="V36" i="144"/>
  <c r="T36" i="144"/>
  <c r="S36" i="144"/>
  <c r="Q36" i="144"/>
  <c r="P36" i="144"/>
  <c r="N36" i="144"/>
  <c r="M36" i="144"/>
  <c r="K36" i="144"/>
  <c r="L35" i="144"/>
  <c r="J36" i="144"/>
  <c r="H36" i="144"/>
  <c r="AA35" i="144"/>
  <c r="O35" i="144"/>
  <c r="AL34" i="144"/>
  <c r="AL33" i="144"/>
  <c r="AL35" i="144"/>
  <c r="AJ34" i="144"/>
  <c r="AJ33" i="144"/>
  <c r="AJ35" i="144"/>
  <c r="AB34" i="144"/>
  <c r="Z34" i="144"/>
  <c r="AA33" i="144"/>
  <c r="Y34" i="144"/>
  <c r="W34" i="144"/>
  <c r="X33" i="144"/>
  <c r="V34" i="144"/>
  <c r="T34" i="144"/>
  <c r="U33" i="144"/>
  <c r="S34" i="144"/>
  <c r="Q34" i="144"/>
  <c r="P34" i="144"/>
  <c r="N34" i="144"/>
  <c r="O33" i="144"/>
  <c r="M34" i="144"/>
  <c r="K34" i="144"/>
  <c r="L33" i="144"/>
  <c r="J34" i="144"/>
  <c r="H34" i="144"/>
  <c r="I33" i="144"/>
  <c r="R33" i="144"/>
  <c r="AR32" i="144"/>
  <c r="Y32" i="144"/>
  <c r="W32" i="144"/>
  <c r="V32" i="144"/>
  <c r="T32" i="144"/>
  <c r="U31" i="144"/>
  <c r="J32" i="144"/>
  <c r="H32" i="144"/>
  <c r="I31" i="144"/>
  <c r="M32" i="144"/>
  <c r="K32" i="144"/>
  <c r="L31" i="144"/>
  <c r="P32" i="144"/>
  <c r="N32" i="144"/>
  <c r="O31" i="144"/>
  <c r="S32" i="144"/>
  <c r="Q32" i="144"/>
  <c r="R31" i="144"/>
  <c r="X31" i="144"/>
  <c r="AD31" i="144"/>
  <c r="AH30" i="144"/>
  <c r="AL30" i="144"/>
  <c r="AJ30" i="144"/>
  <c r="Y30" i="144"/>
  <c r="W30" i="144"/>
  <c r="X29" i="144"/>
  <c r="V30" i="144"/>
  <c r="T30" i="144"/>
  <c r="S30" i="144"/>
  <c r="Q30" i="144"/>
  <c r="P30" i="144"/>
  <c r="N30" i="144"/>
  <c r="M30" i="144"/>
  <c r="K30" i="144"/>
  <c r="J30" i="144"/>
  <c r="H30" i="144"/>
  <c r="I29" i="144"/>
  <c r="AL29" i="144"/>
  <c r="AJ29" i="144"/>
  <c r="AJ31" i="144"/>
  <c r="AD29" i="144"/>
  <c r="U29" i="144"/>
  <c r="O29" i="144"/>
  <c r="AR28" i="144"/>
  <c r="V28" i="144"/>
  <c r="T28" i="144"/>
  <c r="U27" i="144"/>
  <c r="J28" i="144"/>
  <c r="H28" i="144"/>
  <c r="I27" i="144"/>
  <c r="M28" i="144"/>
  <c r="K28" i="144"/>
  <c r="L27" i="144"/>
  <c r="P28" i="144"/>
  <c r="N28" i="144"/>
  <c r="O27" i="144"/>
  <c r="S28" i="144"/>
  <c r="Q28" i="144"/>
  <c r="R27" i="144"/>
  <c r="AA27" i="144"/>
  <c r="AD27" i="144"/>
  <c r="AH26" i="144"/>
  <c r="AL26" i="144"/>
  <c r="AL25" i="144"/>
  <c r="AL27" i="144"/>
  <c r="AJ26" i="144"/>
  <c r="V26" i="144"/>
  <c r="T26" i="144"/>
  <c r="U25" i="144"/>
  <c r="S26" i="144"/>
  <c r="Q26" i="144"/>
  <c r="P26" i="144"/>
  <c r="N26" i="144"/>
  <c r="O25" i="144"/>
  <c r="M26" i="144"/>
  <c r="K26" i="144"/>
  <c r="L25" i="144"/>
  <c r="J26" i="144"/>
  <c r="H26" i="144"/>
  <c r="I25" i="144"/>
  <c r="AJ25" i="144"/>
  <c r="AJ27" i="144"/>
  <c r="AD25" i="144"/>
  <c r="AA25" i="144"/>
  <c r="R25" i="144"/>
  <c r="AR24" i="144"/>
  <c r="S24" i="144"/>
  <c r="Q24" i="144"/>
  <c r="P24" i="144"/>
  <c r="N24" i="144"/>
  <c r="O23" i="144"/>
  <c r="M24" i="144"/>
  <c r="K24" i="144"/>
  <c r="L23" i="144"/>
  <c r="J24" i="144"/>
  <c r="H24" i="144"/>
  <c r="I23" i="144"/>
  <c r="AD23" i="144"/>
  <c r="AA23" i="144"/>
  <c r="R23" i="144"/>
  <c r="X23" i="144"/>
  <c r="AH22" i="144"/>
  <c r="J22" i="144"/>
  <c r="H22" i="144"/>
  <c r="I21" i="144"/>
  <c r="M22" i="144"/>
  <c r="K22" i="144"/>
  <c r="L21" i="144"/>
  <c r="P22" i="144"/>
  <c r="N22" i="144"/>
  <c r="O21" i="144"/>
  <c r="S22" i="144"/>
  <c r="Q22" i="144"/>
  <c r="R21" i="144"/>
  <c r="X21" i="144"/>
  <c r="AA21" i="144"/>
  <c r="AD21" i="144"/>
  <c r="AH21" i="144"/>
  <c r="AH23" i="144"/>
  <c r="AL22" i="144"/>
  <c r="AL21" i="144"/>
  <c r="AL23" i="144"/>
  <c r="AJ22" i="144"/>
  <c r="AN22" i="144"/>
  <c r="AJ21" i="144"/>
  <c r="AR20" i="144"/>
  <c r="P20" i="144"/>
  <c r="N20" i="144"/>
  <c r="O19" i="144"/>
  <c r="M20" i="144"/>
  <c r="K20" i="144"/>
  <c r="L19" i="144"/>
  <c r="J20" i="144"/>
  <c r="H20" i="144"/>
  <c r="I19" i="144"/>
  <c r="AD19" i="144"/>
  <c r="AA19" i="144"/>
  <c r="X19" i="144"/>
  <c r="U19" i="144"/>
  <c r="AL18" i="144"/>
  <c r="AL17" i="144"/>
  <c r="AL19" i="144"/>
  <c r="AJ18" i="144"/>
  <c r="AN18" i="144"/>
  <c r="AJ17" i="144"/>
  <c r="AN17" i="144"/>
  <c r="AN19" i="144"/>
  <c r="P18" i="144"/>
  <c r="N18" i="144"/>
  <c r="O17" i="144"/>
  <c r="M18" i="144"/>
  <c r="K18" i="144"/>
  <c r="J18" i="144"/>
  <c r="H18" i="144"/>
  <c r="I17" i="144"/>
  <c r="AD17" i="144"/>
  <c r="AA17" i="144"/>
  <c r="X17" i="144"/>
  <c r="U17" i="144"/>
  <c r="L17" i="144"/>
  <c r="AR16" i="144"/>
  <c r="M16" i="144"/>
  <c r="K16" i="144"/>
  <c r="L15" i="144"/>
  <c r="J16" i="144"/>
  <c r="H16" i="144"/>
  <c r="I15" i="144"/>
  <c r="AD15" i="144"/>
  <c r="AA15" i="144"/>
  <c r="X15" i="144"/>
  <c r="U15" i="144"/>
  <c r="R15" i="144"/>
  <c r="AL14" i="144"/>
  <c r="AJ14" i="144"/>
  <c r="AN14" i="144"/>
  <c r="AL13" i="144"/>
  <c r="AJ13" i="144"/>
  <c r="AN13" i="144"/>
  <c r="AN15" i="144"/>
  <c r="AJ15" i="144"/>
  <c r="M14" i="144"/>
  <c r="K14" i="144"/>
  <c r="L13" i="144"/>
  <c r="J14" i="144"/>
  <c r="H14" i="144"/>
  <c r="I13" i="144"/>
  <c r="AD13" i="144"/>
  <c r="AA13" i="144"/>
  <c r="X13" i="144"/>
  <c r="U13" i="144"/>
  <c r="R13" i="144"/>
  <c r="AR12" i="144"/>
  <c r="J12" i="144"/>
  <c r="H12" i="144"/>
  <c r="AD11" i="144"/>
  <c r="AA11" i="144"/>
  <c r="X11" i="144"/>
  <c r="U11" i="144"/>
  <c r="R11" i="144"/>
  <c r="O11" i="144"/>
  <c r="AL10" i="144"/>
  <c r="AL9" i="144"/>
  <c r="AL11" i="144"/>
  <c r="AJ10" i="144"/>
  <c r="AN10" i="144"/>
  <c r="AJ9" i="144"/>
  <c r="AN9" i="144"/>
  <c r="AN11" i="144"/>
  <c r="J10" i="144"/>
  <c r="H10" i="144"/>
  <c r="I9" i="144"/>
  <c r="AD9" i="144"/>
  <c r="AA9" i="144"/>
  <c r="X9" i="144"/>
  <c r="U9" i="144"/>
  <c r="R9" i="144"/>
  <c r="O9" i="144"/>
  <c r="AR8" i="144"/>
  <c r="AD7" i="144"/>
  <c r="AA7" i="144"/>
  <c r="X7" i="144"/>
  <c r="U7" i="144"/>
  <c r="R7" i="144"/>
  <c r="O7" i="144"/>
  <c r="L7" i="144"/>
  <c r="AL6" i="144"/>
  <c r="AL5" i="144"/>
  <c r="AL7" i="144"/>
  <c r="AJ6" i="144"/>
  <c r="AJ5" i="144"/>
  <c r="AJ7" i="144"/>
  <c r="AD5" i="144"/>
  <c r="AA5" i="144"/>
  <c r="X5" i="144"/>
  <c r="U5" i="144"/>
  <c r="R5" i="144"/>
  <c r="O5" i="144"/>
  <c r="L5" i="144"/>
  <c r="AC4" i="144"/>
  <c r="Z4" i="144"/>
  <c r="W4" i="144"/>
  <c r="T4" i="144"/>
  <c r="Q4" i="144"/>
  <c r="N4" i="144"/>
  <c r="K4" i="144"/>
  <c r="H4" i="144"/>
  <c r="Y2" i="144"/>
  <c r="AR36" i="143"/>
  <c r="AB36" i="143"/>
  <c r="Z36" i="143"/>
  <c r="AA35" i="143"/>
  <c r="Y36" i="143"/>
  <c r="W36" i="143"/>
  <c r="X35" i="143"/>
  <c r="V36" i="143"/>
  <c r="T36" i="143"/>
  <c r="U35" i="143"/>
  <c r="S36" i="143"/>
  <c r="Q36" i="143"/>
  <c r="P36" i="143"/>
  <c r="N36" i="143"/>
  <c r="O35" i="143"/>
  <c r="M36" i="143"/>
  <c r="K36" i="143"/>
  <c r="L35" i="143"/>
  <c r="J36" i="143"/>
  <c r="H36" i="143"/>
  <c r="I35" i="143"/>
  <c r="R35" i="143"/>
  <c r="AL34" i="143"/>
  <c r="AJ34" i="143"/>
  <c r="AJ33" i="143"/>
  <c r="AJ35" i="143"/>
  <c r="AB34" i="143"/>
  <c r="Z34" i="143"/>
  <c r="AA33" i="143"/>
  <c r="Y34" i="143"/>
  <c r="W34" i="143"/>
  <c r="V34" i="143"/>
  <c r="T34" i="143"/>
  <c r="U33" i="143"/>
  <c r="S34" i="143"/>
  <c r="Q34" i="143"/>
  <c r="P34" i="143"/>
  <c r="N34" i="143"/>
  <c r="O33" i="143"/>
  <c r="M34" i="143"/>
  <c r="K34" i="143"/>
  <c r="L33" i="143"/>
  <c r="J34" i="143"/>
  <c r="H34" i="143"/>
  <c r="I33" i="143"/>
  <c r="AL33" i="143"/>
  <c r="AR32" i="143"/>
  <c r="Y32" i="143"/>
  <c r="W32" i="143"/>
  <c r="X31" i="143"/>
  <c r="V32" i="143"/>
  <c r="T32" i="143"/>
  <c r="U31" i="143"/>
  <c r="S32" i="143"/>
  <c r="Q32" i="143"/>
  <c r="R31" i="143"/>
  <c r="P32" i="143"/>
  <c r="N32" i="143"/>
  <c r="O31" i="143"/>
  <c r="M32" i="143"/>
  <c r="K32" i="143"/>
  <c r="L31" i="143"/>
  <c r="J32" i="143"/>
  <c r="H32" i="143"/>
  <c r="AD31" i="143"/>
  <c r="AL30" i="143"/>
  <c r="AL29" i="143"/>
  <c r="AL31" i="143"/>
  <c r="AJ30" i="143"/>
  <c r="Y30" i="143"/>
  <c r="W30" i="143"/>
  <c r="V30" i="143"/>
  <c r="T30" i="143"/>
  <c r="S30" i="143"/>
  <c r="Q30" i="143"/>
  <c r="R29" i="143"/>
  <c r="P30" i="143"/>
  <c r="N30" i="143"/>
  <c r="O29" i="143"/>
  <c r="M30" i="143"/>
  <c r="K30" i="143"/>
  <c r="L29" i="143"/>
  <c r="J30" i="143"/>
  <c r="H30" i="143"/>
  <c r="I29" i="143"/>
  <c r="AJ29" i="143"/>
  <c r="AN29" i="143"/>
  <c r="AN30" i="143"/>
  <c r="AN31" i="143"/>
  <c r="AJ31" i="143"/>
  <c r="AD29" i="143"/>
  <c r="X29" i="143"/>
  <c r="AR28" i="143"/>
  <c r="V28" i="143"/>
  <c r="T28" i="143"/>
  <c r="U27" i="143"/>
  <c r="S28" i="143"/>
  <c r="Q28" i="143"/>
  <c r="P28" i="143"/>
  <c r="N28" i="143"/>
  <c r="O27" i="143"/>
  <c r="M28" i="143"/>
  <c r="K28" i="143"/>
  <c r="J28" i="143"/>
  <c r="H28" i="143"/>
  <c r="I27" i="143"/>
  <c r="AD27" i="143"/>
  <c r="AA27" i="143"/>
  <c r="R27" i="143"/>
  <c r="L27" i="143"/>
  <c r="AL26" i="143"/>
  <c r="AJ26" i="143"/>
  <c r="V26" i="143"/>
  <c r="T26" i="143"/>
  <c r="S26" i="143"/>
  <c r="Q26" i="143"/>
  <c r="R25" i="143"/>
  <c r="P26" i="143"/>
  <c r="N26" i="143"/>
  <c r="O25" i="143"/>
  <c r="M26" i="143"/>
  <c r="K26" i="143"/>
  <c r="L25" i="143"/>
  <c r="J26" i="143"/>
  <c r="H26" i="143"/>
  <c r="AL25" i="143"/>
  <c r="AL27" i="143"/>
  <c r="AJ25" i="143"/>
  <c r="AJ27" i="143"/>
  <c r="AD25" i="143"/>
  <c r="AA25" i="143"/>
  <c r="AR24" i="143"/>
  <c r="S24" i="143"/>
  <c r="Q24" i="143"/>
  <c r="R23" i="143"/>
  <c r="P24" i="143"/>
  <c r="N24" i="143"/>
  <c r="O23" i="143"/>
  <c r="M24" i="143"/>
  <c r="K24" i="143"/>
  <c r="L23" i="143"/>
  <c r="J24" i="143"/>
  <c r="H24" i="143"/>
  <c r="AD23" i="143"/>
  <c r="AA23" i="143"/>
  <c r="X23" i="143"/>
  <c r="I23" i="143"/>
  <c r="AH22" i="143"/>
  <c r="AL22" i="143"/>
  <c r="AL21" i="143"/>
  <c r="AL23" i="143"/>
  <c r="AJ22" i="143"/>
  <c r="AJ21" i="143"/>
  <c r="AJ23" i="143"/>
  <c r="S22" i="143"/>
  <c r="Q22" i="143"/>
  <c r="P22" i="143"/>
  <c r="N22" i="143"/>
  <c r="O21" i="143"/>
  <c r="M22" i="143"/>
  <c r="K22" i="143"/>
  <c r="L21" i="143"/>
  <c r="J22" i="143"/>
  <c r="H22" i="143"/>
  <c r="I21" i="143"/>
  <c r="AD21" i="143"/>
  <c r="AA21" i="143"/>
  <c r="X21" i="143"/>
  <c r="R21" i="143"/>
  <c r="AR20" i="143"/>
  <c r="P20" i="143"/>
  <c r="N20" i="143"/>
  <c r="O19" i="143"/>
  <c r="M20" i="143"/>
  <c r="K20" i="143"/>
  <c r="L19" i="143"/>
  <c r="J20" i="143"/>
  <c r="H20" i="143"/>
  <c r="I19" i="143"/>
  <c r="AD19" i="143"/>
  <c r="AA19" i="143"/>
  <c r="X19" i="143"/>
  <c r="U19" i="143"/>
  <c r="AL18" i="143"/>
  <c r="AL17" i="143"/>
  <c r="AL19" i="143"/>
  <c r="AJ18" i="143"/>
  <c r="P18" i="143"/>
  <c r="N18" i="143"/>
  <c r="O17" i="143"/>
  <c r="M18" i="143"/>
  <c r="K18" i="143"/>
  <c r="L17" i="143"/>
  <c r="J18" i="143"/>
  <c r="H18" i="143"/>
  <c r="AJ17" i="143"/>
  <c r="AJ19" i="143"/>
  <c r="AD17" i="143"/>
  <c r="AA17" i="143"/>
  <c r="X17" i="143"/>
  <c r="U17" i="143"/>
  <c r="I17" i="143"/>
  <c r="AR16" i="143"/>
  <c r="M16" i="143"/>
  <c r="K16" i="143"/>
  <c r="L15" i="143"/>
  <c r="J16" i="143"/>
  <c r="H16" i="143"/>
  <c r="I15" i="143"/>
  <c r="R15" i="143"/>
  <c r="U15" i="143"/>
  <c r="X15" i="143"/>
  <c r="AA15" i="143"/>
  <c r="AD15" i="143"/>
  <c r="AH14" i="143"/>
  <c r="AL14" i="143"/>
  <c r="AJ14" i="143"/>
  <c r="AJ13" i="143"/>
  <c r="AJ15" i="143"/>
  <c r="M14" i="143"/>
  <c r="K14" i="143"/>
  <c r="L13" i="143"/>
  <c r="J14" i="143"/>
  <c r="H14" i="143"/>
  <c r="AL13" i="143"/>
  <c r="AL15" i="143"/>
  <c r="AD13" i="143"/>
  <c r="AA13" i="143"/>
  <c r="X13" i="143"/>
  <c r="U13" i="143"/>
  <c r="R13" i="143"/>
  <c r="AR12" i="143"/>
  <c r="J12" i="143"/>
  <c r="H12" i="143"/>
  <c r="AD11" i="143"/>
  <c r="AA11" i="143"/>
  <c r="X11" i="143"/>
  <c r="U11" i="143"/>
  <c r="R11" i="143"/>
  <c r="I11" i="143"/>
  <c r="O11" i="143"/>
  <c r="AH10" i="143"/>
  <c r="J10" i="143"/>
  <c r="H10" i="143"/>
  <c r="I9" i="143"/>
  <c r="O9" i="143"/>
  <c r="R9" i="143"/>
  <c r="U9" i="143"/>
  <c r="X9" i="143"/>
  <c r="AA9" i="143"/>
  <c r="AD9" i="143"/>
  <c r="AH9" i="143"/>
  <c r="AH11" i="143"/>
  <c r="AL10" i="143"/>
  <c r="AL9" i="143"/>
  <c r="AL11" i="143"/>
  <c r="AJ10" i="143"/>
  <c r="AJ9" i="143"/>
  <c r="AJ11" i="143"/>
  <c r="AR8" i="143"/>
  <c r="AD7" i="143"/>
  <c r="AA7" i="143"/>
  <c r="X7" i="143"/>
  <c r="U7" i="143"/>
  <c r="R7" i="143"/>
  <c r="O7" i="143"/>
  <c r="L7" i="143"/>
  <c r="AH6" i="143"/>
  <c r="L5" i="143"/>
  <c r="O5" i="143"/>
  <c r="R5" i="143"/>
  <c r="U5" i="143"/>
  <c r="X5" i="143"/>
  <c r="AA5" i="143"/>
  <c r="AD5" i="143"/>
  <c r="AH5" i="143"/>
  <c r="AH7" i="143"/>
  <c r="AL6" i="143"/>
  <c r="AJ6" i="143"/>
  <c r="AN6" i="143"/>
  <c r="AL5" i="143"/>
  <c r="AL7" i="143"/>
  <c r="AJ5" i="143"/>
  <c r="AJ7" i="143"/>
  <c r="AC4" i="143"/>
  <c r="Z4" i="143"/>
  <c r="W4" i="143"/>
  <c r="T4" i="143"/>
  <c r="Q4" i="143"/>
  <c r="N4" i="143"/>
  <c r="K4" i="143"/>
  <c r="H4" i="143"/>
  <c r="Y2" i="143"/>
  <c r="AR36" i="142"/>
  <c r="AB36" i="142"/>
  <c r="Z36" i="142"/>
  <c r="AA35" i="142"/>
  <c r="Y36" i="142"/>
  <c r="W36" i="142"/>
  <c r="V36" i="142"/>
  <c r="T36" i="142"/>
  <c r="S36" i="142"/>
  <c r="Q36" i="142"/>
  <c r="P36" i="142"/>
  <c r="N36" i="142"/>
  <c r="O35" i="142"/>
  <c r="M36" i="142"/>
  <c r="K36" i="142"/>
  <c r="J36" i="142"/>
  <c r="H36" i="142"/>
  <c r="U35" i="142"/>
  <c r="I35" i="142"/>
  <c r="AL34" i="142"/>
  <c r="AJ34" i="142"/>
  <c r="AJ33" i="142"/>
  <c r="AJ35" i="142"/>
  <c r="AB34" i="142"/>
  <c r="Z34" i="142"/>
  <c r="AA33" i="142"/>
  <c r="Y34" i="142"/>
  <c r="W34" i="142"/>
  <c r="X33" i="142"/>
  <c r="V34" i="142"/>
  <c r="T34" i="142"/>
  <c r="S34" i="142"/>
  <c r="Q34" i="142"/>
  <c r="R33" i="142"/>
  <c r="P34" i="142"/>
  <c r="N34" i="142"/>
  <c r="M34" i="142"/>
  <c r="K34" i="142"/>
  <c r="J34" i="142"/>
  <c r="H34" i="142"/>
  <c r="AL33" i="142"/>
  <c r="AL35" i="142"/>
  <c r="O33" i="142"/>
  <c r="AR32" i="142"/>
  <c r="Y32" i="142"/>
  <c r="W32" i="142"/>
  <c r="X31" i="142"/>
  <c r="V32" i="142"/>
  <c r="T32" i="142"/>
  <c r="S32" i="142"/>
  <c r="Q32" i="142"/>
  <c r="R31" i="142"/>
  <c r="P32" i="142"/>
  <c r="N32" i="142"/>
  <c r="O31" i="142"/>
  <c r="M32" i="142"/>
  <c r="K32" i="142"/>
  <c r="L31" i="142"/>
  <c r="J32" i="142"/>
  <c r="H32" i="142"/>
  <c r="I31" i="142"/>
  <c r="AD31" i="142"/>
  <c r="U31" i="142"/>
  <c r="AL30" i="142"/>
  <c r="AL29" i="142"/>
  <c r="AL31" i="142"/>
  <c r="AJ30" i="142"/>
  <c r="AJ29" i="142"/>
  <c r="AJ31" i="142"/>
  <c r="Y30" i="142"/>
  <c r="W30" i="142"/>
  <c r="X29" i="142"/>
  <c r="V30" i="142"/>
  <c r="T30" i="142"/>
  <c r="S30" i="142"/>
  <c r="Q30" i="142"/>
  <c r="R29" i="142"/>
  <c r="P30" i="142"/>
  <c r="N30" i="142"/>
  <c r="O29" i="142"/>
  <c r="M30" i="142"/>
  <c r="K30" i="142"/>
  <c r="L29" i="142"/>
  <c r="J30" i="142"/>
  <c r="H30" i="142"/>
  <c r="AD29" i="142"/>
  <c r="AR28" i="142"/>
  <c r="V28" i="142"/>
  <c r="T28" i="142"/>
  <c r="S28" i="142"/>
  <c r="Q28" i="142"/>
  <c r="R27" i="142"/>
  <c r="P28" i="142"/>
  <c r="N28" i="142"/>
  <c r="M28" i="142"/>
  <c r="K28" i="142"/>
  <c r="L27" i="142"/>
  <c r="J28" i="142"/>
  <c r="H28" i="142"/>
  <c r="I27" i="142"/>
  <c r="AD27" i="142"/>
  <c r="AA27" i="142"/>
  <c r="O27" i="142"/>
  <c r="AL26" i="142"/>
  <c r="AL25" i="142"/>
  <c r="AL27" i="142"/>
  <c r="AJ26" i="142"/>
  <c r="V26" i="142"/>
  <c r="T26" i="142"/>
  <c r="U25" i="142"/>
  <c r="S26" i="142"/>
  <c r="Q26" i="142"/>
  <c r="R25" i="142"/>
  <c r="P26" i="142"/>
  <c r="N26" i="142"/>
  <c r="M26" i="142"/>
  <c r="K26" i="142"/>
  <c r="L25" i="142"/>
  <c r="J26" i="142"/>
  <c r="H26" i="142"/>
  <c r="AJ25" i="142"/>
  <c r="AJ27" i="142"/>
  <c r="AD25" i="142"/>
  <c r="AA25" i="142"/>
  <c r="I25" i="142"/>
  <c r="AR24" i="142"/>
  <c r="S24" i="142"/>
  <c r="Q24" i="142"/>
  <c r="R23" i="142"/>
  <c r="P24" i="142"/>
  <c r="N24" i="142"/>
  <c r="M24" i="142"/>
  <c r="K24" i="142"/>
  <c r="L23" i="142"/>
  <c r="J24" i="142"/>
  <c r="H24" i="142"/>
  <c r="I23" i="142"/>
  <c r="AD23" i="142"/>
  <c r="AA23" i="142"/>
  <c r="X23" i="142"/>
  <c r="O23" i="142"/>
  <c r="AL22" i="142"/>
  <c r="AL21" i="142"/>
  <c r="AL23" i="142"/>
  <c r="AJ22" i="142"/>
  <c r="AJ21" i="142"/>
  <c r="AJ23" i="142"/>
  <c r="S22" i="142"/>
  <c r="Q22" i="142"/>
  <c r="P22" i="142"/>
  <c r="N22" i="142"/>
  <c r="O21" i="142"/>
  <c r="M22" i="142"/>
  <c r="K22" i="142"/>
  <c r="J22" i="142"/>
  <c r="H22" i="142"/>
  <c r="I21" i="142"/>
  <c r="L21" i="142"/>
  <c r="AD21" i="142"/>
  <c r="R21" i="142"/>
  <c r="AA21" i="142"/>
  <c r="X21" i="142"/>
  <c r="AH21" i="142"/>
  <c r="AR20" i="142"/>
  <c r="P20" i="142"/>
  <c r="N20" i="142"/>
  <c r="O19" i="142"/>
  <c r="M20" i="142"/>
  <c r="K20" i="142"/>
  <c r="L19" i="142"/>
  <c r="J20" i="142"/>
  <c r="H20" i="142"/>
  <c r="I19" i="142"/>
  <c r="AD19" i="142"/>
  <c r="AA19" i="142"/>
  <c r="X19" i="142"/>
  <c r="U19" i="142"/>
  <c r="AL18" i="142"/>
  <c r="AJ18" i="142"/>
  <c r="AN18" i="142"/>
  <c r="AL17" i="142"/>
  <c r="AJ17" i="142"/>
  <c r="AN17" i="142"/>
  <c r="AN19" i="142"/>
  <c r="P18" i="142"/>
  <c r="N18" i="142"/>
  <c r="O17" i="142"/>
  <c r="M18" i="142"/>
  <c r="K18" i="142"/>
  <c r="L17" i="142"/>
  <c r="J18" i="142"/>
  <c r="H18" i="142"/>
  <c r="I17" i="142"/>
  <c r="AJ19" i="142"/>
  <c r="AD17" i="142"/>
  <c r="AA17" i="142"/>
  <c r="X17" i="142"/>
  <c r="U17" i="142"/>
  <c r="AR16" i="142"/>
  <c r="M16" i="142"/>
  <c r="K16" i="142"/>
  <c r="L15" i="142"/>
  <c r="J16" i="142"/>
  <c r="H16" i="142"/>
  <c r="I15" i="142"/>
  <c r="AD15" i="142"/>
  <c r="AA15" i="142"/>
  <c r="X15" i="142"/>
  <c r="U15" i="142"/>
  <c r="R15" i="142"/>
  <c r="AL14" i="142"/>
  <c r="AJ14" i="142"/>
  <c r="AN14" i="142"/>
  <c r="AL13" i="142"/>
  <c r="AJ13" i="142"/>
  <c r="AN13" i="142"/>
  <c r="AN15" i="142"/>
  <c r="AJ15" i="142"/>
  <c r="M14" i="142"/>
  <c r="K14" i="142"/>
  <c r="J14" i="142"/>
  <c r="H14" i="142"/>
  <c r="I13" i="142"/>
  <c r="AL15" i="142"/>
  <c r="AD13" i="142"/>
  <c r="AA13" i="142"/>
  <c r="X13" i="142"/>
  <c r="U13" i="142"/>
  <c r="R13" i="142"/>
  <c r="AR12" i="142"/>
  <c r="J12" i="142"/>
  <c r="H12" i="142"/>
  <c r="AD11" i="142"/>
  <c r="AA11" i="142"/>
  <c r="X11" i="142"/>
  <c r="U11" i="142"/>
  <c r="R11" i="142"/>
  <c r="O11" i="142"/>
  <c r="AL10" i="142"/>
  <c r="AJ10" i="142"/>
  <c r="AN10" i="142"/>
  <c r="AL9" i="142"/>
  <c r="AJ9" i="142"/>
  <c r="AN9" i="142"/>
  <c r="AN11" i="142"/>
  <c r="AJ11" i="142"/>
  <c r="J10" i="142"/>
  <c r="H10" i="142"/>
  <c r="I9" i="142"/>
  <c r="AD9" i="142"/>
  <c r="AA9" i="142"/>
  <c r="X9" i="142"/>
  <c r="U9" i="142"/>
  <c r="R9" i="142"/>
  <c r="O9" i="142"/>
  <c r="AR8" i="142"/>
  <c r="AD7" i="142"/>
  <c r="AA7" i="142"/>
  <c r="X7" i="142"/>
  <c r="R7" i="142"/>
  <c r="U7" i="142"/>
  <c r="O7" i="142"/>
  <c r="L7" i="142"/>
  <c r="AL6" i="142"/>
  <c r="AL5" i="142"/>
  <c r="AL7" i="142"/>
  <c r="AJ6" i="142"/>
  <c r="AJ5" i="142"/>
  <c r="AJ7" i="142"/>
  <c r="AD5" i="142"/>
  <c r="AA5" i="142"/>
  <c r="X5" i="142"/>
  <c r="U5" i="142"/>
  <c r="R5" i="142"/>
  <c r="O5" i="142"/>
  <c r="L5" i="142"/>
  <c r="AC4" i="142"/>
  <c r="Z4" i="142"/>
  <c r="W4" i="142"/>
  <c r="T4" i="142"/>
  <c r="Q4" i="142"/>
  <c r="N4" i="142"/>
  <c r="K4" i="142"/>
  <c r="H4" i="142"/>
  <c r="Y2" i="142"/>
  <c r="I11" i="144"/>
  <c r="AH10" i="144"/>
  <c r="R29" i="144"/>
  <c r="L29" i="144"/>
  <c r="AN26" i="144"/>
  <c r="AN25" i="144"/>
  <c r="AN27" i="144"/>
  <c r="U35" i="144"/>
  <c r="R35" i="144"/>
  <c r="I35" i="144"/>
  <c r="U25" i="143"/>
  <c r="I31" i="143"/>
  <c r="X33" i="143"/>
  <c r="R33" i="143"/>
  <c r="I25" i="143"/>
  <c r="X35" i="142"/>
  <c r="U27" i="142"/>
  <c r="U29" i="142"/>
  <c r="R35" i="142"/>
  <c r="O25" i="142"/>
  <c r="L35" i="142"/>
  <c r="L33" i="142"/>
  <c r="L13" i="142"/>
  <c r="I11" i="142"/>
  <c r="I29" i="142"/>
  <c r="AH14" i="144"/>
  <c r="I13" i="143"/>
  <c r="U29" i="143"/>
  <c r="I33" i="142"/>
  <c r="U33" i="142"/>
  <c r="AN33" i="144"/>
  <c r="AH33" i="144"/>
  <c r="AN29" i="144"/>
  <c r="AH29" i="144"/>
  <c r="AH25" i="144"/>
  <c r="AH9" i="144"/>
  <c r="AH17" i="144"/>
  <c r="AH13" i="144"/>
  <c r="AH5" i="144"/>
  <c r="AN5" i="144"/>
  <c r="AN21" i="144"/>
  <c r="AR5" i="144"/>
  <c r="AH33" i="143"/>
  <c r="AN33" i="143"/>
  <c r="AH29" i="143"/>
  <c r="AH17" i="143"/>
  <c r="AH25" i="143"/>
  <c r="AH21" i="143"/>
  <c r="AN21" i="143"/>
  <c r="AH13" i="143"/>
  <c r="AN25" i="143"/>
  <c r="AN17" i="143"/>
  <c r="AN5" i="143"/>
  <c r="AN13" i="143"/>
  <c r="AN9" i="143"/>
  <c r="AN33" i="142"/>
  <c r="AN21" i="142"/>
  <c r="AH25" i="142"/>
  <c r="AH29" i="142"/>
  <c r="AH33" i="142"/>
  <c r="AR33" i="142"/>
  <c r="AN29" i="142"/>
  <c r="AH9" i="142"/>
  <c r="AH17" i="142"/>
  <c r="AH13" i="142"/>
  <c r="AL11" i="142"/>
  <c r="AN25" i="142"/>
  <c r="AH5" i="142"/>
  <c r="AN5" i="142"/>
  <c r="AR33" i="144"/>
  <c r="AR29" i="144"/>
  <c r="AR25" i="144"/>
  <c r="AR17" i="144"/>
  <c r="AR9" i="144"/>
  <c r="AR13" i="144"/>
  <c r="AR21" i="144"/>
  <c r="AR21" i="143"/>
  <c r="AR33" i="143"/>
  <c r="AR29" i="143"/>
  <c r="AR13" i="143"/>
  <c r="AR17" i="143"/>
  <c r="AR25" i="143"/>
  <c r="AR5" i="143"/>
  <c r="AR9" i="143"/>
  <c r="AR21" i="142"/>
  <c r="AR13" i="142"/>
  <c r="AR17" i="142"/>
  <c r="AR29" i="142"/>
  <c r="AR9" i="142"/>
  <c r="AR25" i="142"/>
  <c r="AR5" i="142"/>
  <c r="AP13" i="144"/>
  <c r="AP25" i="144"/>
  <c r="AP33" i="144"/>
  <c r="AP5" i="144"/>
  <c r="AP29" i="144"/>
  <c r="AP17" i="144"/>
  <c r="AP21" i="144"/>
  <c r="AP9" i="144"/>
  <c r="AP33" i="143"/>
  <c r="AP21" i="143"/>
  <c r="AP13" i="143"/>
  <c r="AP5" i="143"/>
  <c r="AP17" i="143"/>
  <c r="AP9" i="143"/>
  <c r="AP25" i="143"/>
  <c r="AP29" i="143"/>
  <c r="AP29" i="142"/>
  <c r="AP17" i="142"/>
  <c r="AP13" i="142"/>
  <c r="AP21" i="142"/>
  <c r="AP9" i="142"/>
  <c r="AP5" i="142"/>
  <c r="AP25" i="142"/>
  <c r="AP33" i="142"/>
  <c r="AH26" i="142"/>
  <c r="AH34" i="142"/>
  <c r="AH35" i="142"/>
  <c r="AN6" i="142"/>
  <c r="AN7" i="142"/>
  <c r="AH34" i="144"/>
  <c r="AN30" i="144"/>
  <c r="AN31" i="144"/>
  <c r="AN34" i="144"/>
  <c r="AN35" i="144"/>
  <c r="AH35" i="144"/>
  <c r="AL31" i="144"/>
  <c r="AH31" i="144"/>
  <c r="AR26" i="144"/>
  <c r="AH27" i="144"/>
  <c r="AR27" i="144"/>
  <c r="AR22" i="144"/>
  <c r="AN23" i="144"/>
  <c r="AJ23" i="144"/>
  <c r="AR14" i="144"/>
  <c r="AH18" i="144"/>
  <c r="AH19" i="144"/>
  <c r="AJ19" i="144"/>
  <c r="AR19" i="144"/>
  <c r="AL15" i="144"/>
  <c r="AR18" i="144"/>
  <c r="AR10" i="144"/>
  <c r="AJ11" i="144"/>
  <c r="AH6" i="144"/>
  <c r="AH7" i="144"/>
  <c r="AH15" i="144"/>
  <c r="AR15" i="144"/>
  <c r="AH11" i="144"/>
  <c r="AR11" i="144"/>
  <c r="AN6" i="144"/>
  <c r="AH30" i="143"/>
  <c r="AR30" i="143"/>
  <c r="AH34" i="143"/>
  <c r="AN34" i="143"/>
  <c r="AN35" i="143"/>
  <c r="AN26" i="143"/>
  <c r="AN27" i="143"/>
  <c r="AH26" i="143"/>
  <c r="AH27" i="143"/>
  <c r="AR27" i="143"/>
  <c r="AH35" i="143"/>
  <c r="AR34" i="143"/>
  <c r="AL35" i="143"/>
  <c r="AN22" i="143"/>
  <c r="AN23" i="143"/>
  <c r="AH31" i="143"/>
  <c r="AR31" i="143"/>
  <c r="AR22" i="143"/>
  <c r="AH23" i="143"/>
  <c r="AR23" i="143"/>
  <c r="AH18" i="143"/>
  <c r="AH19" i="143"/>
  <c r="AN18" i="143"/>
  <c r="AN19" i="143"/>
  <c r="AN14" i="143"/>
  <c r="AN15" i="143"/>
  <c r="AH15" i="143"/>
  <c r="AN7" i="143"/>
  <c r="AR7" i="143"/>
  <c r="AR6" i="143"/>
  <c r="AN10" i="143"/>
  <c r="AH27" i="142"/>
  <c r="AH22" i="142"/>
  <c r="AH23" i="142"/>
  <c r="AN26" i="142"/>
  <c r="AN27" i="142"/>
  <c r="AH30" i="142"/>
  <c r="AN22" i="142"/>
  <c r="AN34" i="142"/>
  <c r="AR34" i="142"/>
  <c r="AL19" i="142"/>
  <c r="AN35" i="142"/>
  <c r="AR35" i="142"/>
  <c r="AH18" i="142"/>
  <c r="AH19" i="142"/>
  <c r="AN30" i="142"/>
  <c r="AN31" i="142"/>
  <c r="AH31" i="142"/>
  <c r="AH14" i="142"/>
  <c r="AH15" i="142"/>
  <c r="AR15" i="142"/>
  <c r="AH10" i="142"/>
  <c r="AR10" i="142"/>
  <c r="AH6" i="142"/>
  <c r="AH7" i="142"/>
  <c r="AR7" i="142"/>
  <c r="AR30" i="144"/>
  <c r="AR35" i="144"/>
  <c r="AR34" i="144"/>
  <c r="AR31" i="144"/>
  <c r="AR23" i="144"/>
  <c r="AN7" i="144"/>
  <c r="AR7" i="144"/>
  <c r="AR6" i="144"/>
  <c r="AR26" i="143"/>
  <c r="AR35" i="143"/>
  <c r="AR18" i="143"/>
  <c r="AR19" i="143"/>
  <c r="AR15" i="143"/>
  <c r="AR14" i="143"/>
  <c r="AN11" i="143"/>
  <c r="AR11" i="143"/>
  <c r="AR10" i="143"/>
  <c r="AR27" i="142"/>
  <c r="AH11" i="142"/>
  <c r="AR11" i="142"/>
  <c r="AR19" i="142"/>
  <c r="AN23" i="142"/>
  <c r="AR23" i="142"/>
  <c r="AR31" i="142"/>
  <c r="AP15" i="142"/>
  <c r="AR26" i="142"/>
  <c r="AR30" i="142"/>
  <c r="AR22" i="142"/>
  <c r="AR18" i="142"/>
  <c r="AR14" i="142"/>
  <c r="AR6" i="142"/>
  <c r="AP7" i="142"/>
  <c r="AP27" i="142"/>
  <c r="AP11" i="142"/>
  <c r="AP31" i="142"/>
  <c r="AP35" i="142"/>
  <c r="AP19" i="142"/>
  <c r="AP11" i="144"/>
  <c r="AP34" i="144"/>
  <c r="AP22" i="144"/>
  <c r="AP14" i="144"/>
  <c r="AP30" i="144"/>
  <c r="AP6" i="144"/>
  <c r="AP26" i="144"/>
  <c r="AP18" i="144"/>
  <c r="AP10" i="144"/>
  <c r="AP7" i="144"/>
  <c r="AP31" i="144"/>
  <c r="AP19" i="144"/>
  <c r="AP15" i="144"/>
  <c r="AP27" i="144"/>
  <c r="AP35" i="144"/>
  <c r="AP23" i="144"/>
  <c r="AP10" i="143"/>
  <c r="AP34" i="143"/>
  <c r="AP22" i="143"/>
  <c r="AP30" i="143"/>
  <c r="AP18" i="143"/>
  <c r="AP6" i="143"/>
  <c r="AP11" i="143"/>
  <c r="AP14" i="143"/>
  <c r="AP26" i="143"/>
  <c r="AP7" i="143"/>
  <c r="AP23" i="143"/>
  <c r="AP15" i="143"/>
  <c r="AP19" i="143"/>
  <c r="AP27" i="143"/>
  <c r="AP31" i="143"/>
  <c r="AP35" i="143"/>
  <c r="AP23" i="142"/>
  <c r="AP26" i="142"/>
  <c r="AP10" i="142"/>
  <c r="AP22" i="142"/>
  <c r="AP30" i="142"/>
  <c r="AP18" i="142"/>
  <c r="AP14" i="142"/>
  <c r="AP6" i="142"/>
  <c r="AP34" i="142"/>
</calcChain>
</file>

<file path=xl/sharedStrings.xml><?xml version="1.0" encoding="utf-8"?>
<sst xmlns="http://schemas.openxmlformats.org/spreadsheetml/2006/main" count="1431" uniqueCount="276">
  <si>
    <t>実行本部</t>
    <rPh sb="0" eb="2">
      <t>ジッコウ</t>
    </rPh>
    <rPh sb="2" eb="4">
      <t>ホンブ</t>
    </rPh>
    <phoneticPr fontId="1"/>
  </si>
  <si>
    <t>①</t>
    <phoneticPr fontId="1"/>
  </si>
  <si>
    <t>第</t>
    <rPh sb="0" eb="1">
      <t>ダイ</t>
    </rPh>
    <phoneticPr fontId="1"/>
  </si>
  <si>
    <t>Ｆ　Ａ　Ｘ　送　信　票</t>
    <rPh sb="6" eb="7">
      <t>ソウ</t>
    </rPh>
    <rPh sb="8" eb="9">
      <t>シン</t>
    </rPh>
    <rPh sb="10" eb="11">
      <t>ヒョウ</t>
    </rPh>
    <phoneticPr fontId="1"/>
  </si>
  <si>
    <t>様</t>
    <rPh sb="0" eb="1">
      <t>サマ</t>
    </rPh>
    <phoneticPr fontId="1"/>
  </si>
  <si>
    <t>送信者</t>
    <rPh sb="0" eb="3">
      <t>ソウシンシャ</t>
    </rPh>
    <phoneticPr fontId="1"/>
  </si>
  <si>
    <t>いつも大変お世話になっております。</t>
    <rPh sb="3" eb="5">
      <t>タイヘン</t>
    </rPh>
    <rPh sb="6" eb="8">
      <t>セワ</t>
    </rPh>
    <phoneticPr fontId="1"/>
  </si>
  <si>
    <t>次のとおり送信いたしますので、よろしくお願いいたします。</t>
    <rPh sb="0" eb="1">
      <t>ツギ</t>
    </rPh>
    <rPh sb="5" eb="7">
      <t>ソウシン</t>
    </rPh>
    <rPh sb="20" eb="21">
      <t>ネガ</t>
    </rPh>
    <phoneticPr fontId="1"/>
  </si>
  <si>
    <t xml:space="preserve"> </t>
    <phoneticPr fontId="1"/>
  </si>
  <si>
    <t>に関する件</t>
    <rPh sb="1" eb="2">
      <t>カン</t>
    </rPh>
    <rPh sb="4" eb="5">
      <t>ケン</t>
    </rPh>
    <phoneticPr fontId="1"/>
  </si>
  <si>
    <t>送信枚数</t>
    <rPh sb="0" eb="2">
      <t>ソウシン</t>
    </rPh>
    <rPh sb="2" eb="4">
      <t>マイスウ</t>
    </rPh>
    <phoneticPr fontId="1"/>
  </si>
  <si>
    <t>枚</t>
    <rPh sb="0" eb="1">
      <t>マイ</t>
    </rPh>
    <phoneticPr fontId="1"/>
  </si>
  <si>
    <t>（本票含む）</t>
    <rPh sb="1" eb="2">
      <t>ホン</t>
    </rPh>
    <rPh sb="2" eb="3">
      <t>ヒョウ</t>
    </rPh>
    <rPh sb="3" eb="4">
      <t>フク</t>
    </rPh>
    <phoneticPr fontId="1"/>
  </si>
  <si>
    <t>節結果</t>
    <rPh sb="0" eb="1">
      <t>セツ</t>
    </rPh>
    <rPh sb="1" eb="3">
      <t>ケッカ</t>
    </rPh>
    <phoneticPr fontId="1"/>
  </si>
  <si>
    <t>マッチNO.</t>
  </si>
  <si>
    <t>会場</t>
    <rPh sb="0" eb="2">
      <t>カイジョウ</t>
    </rPh>
    <phoneticPr fontId="1"/>
  </si>
  <si>
    <t>対戦カード（スコア）</t>
    <rPh sb="0" eb="2">
      <t>タイセン</t>
    </rPh>
    <phoneticPr fontId="1"/>
  </si>
  <si>
    <t>―</t>
    <phoneticPr fontId="1"/>
  </si>
  <si>
    <t>○○○</t>
    <phoneticPr fontId="1"/>
  </si>
  <si>
    <t>□□□</t>
    <phoneticPr fontId="1"/>
  </si>
  <si>
    <t>会場：</t>
    <rPh sb="0" eb="2">
      <t>カイジョウ</t>
    </rPh>
    <phoneticPr fontId="1"/>
  </si>
  <si>
    <t>岩手日報運動部</t>
    <rPh sb="0" eb="2">
      <t>イワテ</t>
    </rPh>
    <rPh sb="2" eb="4">
      <t>ニッポウ</t>
    </rPh>
    <rPh sb="4" eb="6">
      <t>ウンドウ</t>
    </rPh>
    <rPh sb="6" eb="7">
      <t>ブ</t>
    </rPh>
    <phoneticPr fontId="1"/>
  </si>
  <si>
    <t>携帯 (                    )</t>
    <rPh sb="0" eb="2">
      <t>ケイタイ</t>
    </rPh>
    <phoneticPr fontId="1"/>
  </si>
  <si>
    <t>D3北</t>
    <rPh sb="2" eb="3">
      <t>キタ</t>
    </rPh>
    <phoneticPr fontId="1"/>
  </si>
  <si>
    <t>D3太平洋</t>
    <rPh sb="2" eb="5">
      <t>タイヘイヨウ</t>
    </rPh>
    <phoneticPr fontId="1"/>
  </si>
  <si>
    <t>D3南</t>
    <rPh sb="2" eb="3">
      <t>ミナミ</t>
    </rPh>
    <phoneticPr fontId="1"/>
  </si>
  <si>
    <t>記入例は消して使用して下さい。</t>
    <rPh sb="0" eb="2">
      <t>キニュウ</t>
    </rPh>
    <rPh sb="2" eb="3">
      <t>レイ</t>
    </rPh>
    <rPh sb="4" eb="5">
      <t>ケ</t>
    </rPh>
    <rPh sb="7" eb="9">
      <t>シヨウ</t>
    </rPh>
    <rPh sb="11" eb="12">
      <t>クダ</t>
    </rPh>
    <phoneticPr fontId="1"/>
  </si>
  <si>
    <t>表彰</t>
    <rPh sb="0" eb="2">
      <t>ヒョウショウ</t>
    </rPh>
    <phoneticPr fontId="1"/>
  </si>
  <si>
    <t>リーグ運営組織</t>
    <rPh sb="3" eb="5">
      <t>ウンエイ</t>
    </rPh>
    <rPh sb="5" eb="7">
      <t>ソシキ</t>
    </rPh>
    <phoneticPr fontId="1"/>
  </si>
  <si>
    <t>実行本部長
(リーグプロデューサー)</t>
    <rPh sb="0" eb="2">
      <t>ジッコウ</t>
    </rPh>
    <rPh sb="2" eb="5">
      <t>ホンブチョウ</t>
    </rPh>
    <phoneticPr fontId="1"/>
  </si>
  <si>
    <t>副本部長
(リーグディレクター)</t>
    <rPh sb="0" eb="4">
      <t>フクホンブチョウ</t>
    </rPh>
    <phoneticPr fontId="1"/>
  </si>
  <si>
    <t>規律・フェアプレー</t>
    <rPh sb="0" eb="2">
      <t>キリツ</t>
    </rPh>
    <phoneticPr fontId="1"/>
  </si>
  <si>
    <t>経理</t>
    <rPh sb="0" eb="2">
      <t>ケイリ</t>
    </rPh>
    <phoneticPr fontId="1"/>
  </si>
  <si>
    <t>記録報道</t>
    <rPh sb="0" eb="2">
      <t>キロク</t>
    </rPh>
    <rPh sb="2" eb="4">
      <t>ホウドウ</t>
    </rPh>
    <phoneticPr fontId="1"/>
  </si>
  <si>
    <t>D3盛岡</t>
    <rPh sb="2" eb="4">
      <t>モリオカ</t>
    </rPh>
    <phoneticPr fontId="1"/>
  </si>
  <si>
    <t>D3中部</t>
    <rPh sb="2" eb="4">
      <t>チュウブ</t>
    </rPh>
    <phoneticPr fontId="1"/>
  </si>
  <si>
    <t>リーグコミッショナー</t>
  </si>
  <si>
    <t>期日：</t>
    <rPh sb="0" eb="2">
      <t>キジツ</t>
    </rPh>
    <phoneticPr fontId="1"/>
  </si>
  <si>
    <t>月　 日</t>
    <rPh sb="0" eb="1">
      <t>ツキ</t>
    </rPh>
    <rPh sb="3" eb="4">
      <t>ニチ</t>
    </rPh>
    <phoneticPr fontId="1"/>
  </si>
  <si>
    <t>i.LEAGUE U-18 D1 記録報道担当</t>
    <rPh sb="17" eb="19">
      <t>キロク</t>
    </rPh>
    <rPh sb="19" eb="21">
      <t>ホウドウ</t>
    </rPh>
    <rPh sb="21" eb="23">
      <t>タントウ</t>
    </rPh>
    <phoneticPr fontId="1"/>
  </si>
  <si>
    <t>i.LEAGUE U-18 D3北 記録報道担当</t>
    <rPh sb="16" eb="17">
      <t>キタ</t>
    </rPh>
    <rPh sb="18" eb="20">
      <t>キロク</t>
    </rPh>
    <rPh sb="20" eb="22">
      <t>ホウドウ</t>
    </rPh>
    <rPh sb="22" eb="24">
      <t>タントウ</t>
    </rPh>
    <phoneticPr fontId="1"/>
  </si>
  <si>
    <t>i.LEAGUE U-18 D3盛岡 記録報道担当</t>
    <rPh sb="16" eb="18">
      <t>モリオカ</t>
    </rPh>
    <rPh sb="19" eb="21">
      <t>キロク</t>
    </rPh>
    <rPh sb="21" eb="23">
      <t>ホウドウ</t>
    </rPh>
    <rPh sb="23" eb="25">
      <t>タントウ</t>
    </rPh>
    <phoneticPr fontId="1"/>
  </si>
  <si>
    <t>i.LEAGUE U-18 D3中部 記録報道担当</t>
    <rPh sb="16" eb="18">
      <t>チュウブ</t>
    </rPh>
    <rPh sb="19" eb="21">
      <t>キロク</t>
    </rPh>
    <rPh sb="21" eb="23">
      <t>ホウドウ</t>
    </rPh>
    <rPh sb="23" eb="25">
      <t>タントウ</t>
    </rPh>
    <phoneticPr fontId="1"/>
  </si>
  <si>
    <t>i.LEAGUE U-18 D3太平洋 記録報道担当</t>
    <rPh sb="16" eb="19">
      <t>タイヘイヨウ</t>
    </rPh>
    <rPh sb="20" eb="22">
      <t>キロク</t>
    </rPh>
    <rPh sb="22" eb="24">
      <t>ホウドウ</t>
    </rPh>
    <rPh sb="24" eb="26">
      <t>タントウ</t>
    </rPh>
    <phoneticPr fontId="1"/>
  </si>
  <si>
    <t>i.LEAGUE U-18 D3南 記録報道担当</t>
    <rPh sb="16" eb="17">
      <t>ミナミ</t>
    </rPh>
    <rPh sb="18" eb="20">
      <t>キロク</t>
    </rPh>
    <rPh sb="20" eb="22">
      <t>ホウドウ</t>
    </rPh>
    <rPh sb="22" eb="24">
      <t>タントウ</t>
    </rPh>
    <phoneticPr fontId="1"/>
  </si>
  <si>
    <t>i.LEAGUE U-18 D3サテライト 記録報道担当</t>
    <rPh sb="22" eb="24">
      <t>キロク</t>
    </rPh>
    <rPh sb="24" eb="26">
      <t>ホウドウ</t>
    </rPh>
    <rPh sb="26" eb="28">
      <t>タントウ</t>
    </rPh>
    <phoneticPr fontId="1"/>
  </si>
  <si>
    <t>□</t>
    <phoneticPr fontId="1"/>
  </si>
  <si>
    <t>記録報道担当者の業務</t>
    <rPh sb="0" eb="2">
      <t>キロク</t>
    </rPh>
    <rPh sb="2" eb="4">
      <t>ホウドウ</t>
    </rPh>
    <rPh sb="4" eb="7">
      <t>タントウシャ</t>
    </rPh>
    <rPh sb="8" eb="10">
      <t>ギョウム</t>
    </rPh>
    <phoneticPr fontId="1"/>
  </si>
  <si>
    <t>≪岩手日報社への試合結果の報告≫</t>
    <rPh sb="1" eb="3">
      <t>イワテ</t>
    </rPh>
    <rPh sb="3" eb="5">
      <t>ニッポウ</t>
    </rPh>
    <rPh sb="5" eb="6">
      <t>シャ</t>
    </rPh>
    <rPh sb="8" eb="10">
      <t>シアイ</t>
    </rPh>
    <rPh sb="10" eb="12">
      <t>ケッカ</t>
    </rPh>
    <rPh sb="13" eb="15">
      <t>ホウコク</t>
    </rPh>
    <phoneticPr fontId="1"/>
  </si>
  <si>
    <t>各委員、係業務</t>
    <rPh sb="0" eb="1">
      <t>カク</t>
    </rPh>
    <rPh sb="1" eb="3">
      <t>イイン</t>
    </rPh>
    <rPh sb="4" eb="5">
      <t>カカリ</t>
    </rPh>
    <rPh sb="5" eb="7">
      <t>ギョウム</t>
    </rPh>
    <phoneticPr fontId="1"/>
  </si>
  <si>
    <t>当該リーグの業務を管理統轄する。各リーグの日程・会場・審判および主管割り当て等の決定。日程・会場の変更に関わる承認と実行本部への報告。</t>
    <rPh sb="0" eb="2">
      <t>トウガイ</t>
    </rPh>
    <rPh sb="6" eb="8">
      <t>ギョウム</t>
    </rPh>
    <rPh sb="9" eb="11">
      <t>カンリ</t>
    </rPh>
    <rPh sb="11" eb="13">
      <t>トウカツ</t>
    </rPh>
    <rPh sb="16" eb="17">
      <t>カク</t>
    </rPh>
    <rPh sb="21" eb="23">
      <t>ニッテイ</t>
    </rPh>
    <rPh sb="24" eb="26">
      <t>カイジョウ</t>
    </rPh>
    <rPh sb="27" eb="29">
      <t>シンパン</t>
    </rPh>
    <rPh sb="32" eb="34">
      <t>シュカン</t>
    </rPh>
    <rPh sb="34" eb="35">
      <t>ワ</t>
    </rPh>
    <rPh sb="36" eb="37">
      <t>ア</t>
    </rPh>
    <rPh sb="38" eb="39">
      <t>トウ</t>
    </rPh>
    <rPh sb="40" eb="42">
      <t>ケッテイ</t>
    </rPh>
    <rPh sb="43" eb="45">
      <t>ニッテイ</t>
    </rPh>
    <rPh sb="46" eb="48">
      <t>カイジョウ</t>
    </rPh>
    <rPh sb="49" eb="51">
      <t>ヘンコウ</t>
    </rPh>
    <rPh sb="52" eb="53">
      <t>カカ</t>
    </rPh>
    <rPh sb="55" eb="57">
      <t>ショウニン</t>
    </rPh>
    <rPh sb="58" eb="60">
      <t>ジッコウ</t>
    </rPh>
    <rPh sb="60" eb="62">
      <t>ホンブ</t>
    </rPh>
    <rPh sb="64" eb="66">
      <t>ホウコク</t>
    </rPh>
    <phoneticPr fontId="1"/>
  </si>
  <si>
    <t>担当リーグの表彰対象の集計。トーキングスタジアムの運営。その他事業パートナー「スタンダード」に関わる業務。</t>
    <rPh sb="0" eb="2">
      <t>タントウ</t>
    </rPh>
    <rPh sb="6" eb="8">
      <t>ヒョウショウ</t>
    </rPh>
    <rPh sb="8" eb="10">
      <t>タイショウ</t>
    </rPh>
    <rPh sb="11" eb="13">
      <t>シュウケイ</t>
    </rPh>
    <rPh sb="25" eb="27">
      <t>ウンエイ</t>
    </rPh>
    <rPh sb="30" eb="31">
      <t>タ</t>
    </rPh>
    <rPh sb="31" eb="33">
      <t>ジギョウ</t>
    </rPh>
    <rPh sb="47" eb="48">
      <t>カカ</t>
    </rPh>
    <rPh sb="50" eb="52">
      <t>ギョウム</t>
    </rPh>
    <phoneticPr fontId="1"/>
  </si>
  <si>
    <t>審判</t>
    <rPh sb="0" eb="2">
      <t>シンパン</t>
    </rPh>
    <phoneticPr fontId="1"/>
  </si>
  <si>
    <t>審判担当チームの審判手配に、必要に応じて協力する。</t>
    <rPh sb="0" eb="2">
      <t>シンパン</t>
    </rPh>
    <rPh sb="2" eb="4">
      <t>タントウ</t>
    </rPh>
    <rPh sb="8" eb="10">
      <t>シンパン</t>
    </rPh>
    <rPh sb="10" eb="12">
      <t>テハイ</t>
    </rPh>
    <rPh sb="14" eb="16">
      <t>ヒツヨウ</t>
    </rPh>
    <rPh sb="17" eb="18">
      <t>オウ</t>
    </rPh>
    <rPh sb="20" eb="22">
      <t>キョウリョク</t>
    </rPh>
    <phoneticPr fontId="1"/>
  </si>
  <si>
    <t>市町村会場の手配を担当する。</t>
    <rPh sb="0" eb="3">
      <t>シチョウソン</t>
    </rPh>
    <rPh sb="3" eb="5">
      <t>カイジョウ</t>
    </rPh>
    <rPh sb="6" eb="8">
      <t>テハイ</t>
    </rPh>
    <rPh sb="9" eb="11">
      <t>タントウ</t>
    </rPh>
    <phoneticPr fontId="1"/>
  </si>
  <si>
    <t>FAX：019(626)1977</t>
    <phoneticPr fontId="1"/>
  </si>
  <si>
    <t>e-mail：sports@iwate-np.co.jp</t>
    <phoneticPr fontId="1"/>
  </si>
  <si>
    <t>当日の17:00までに試合結果記録FAX送信票をFAXあるいはメールで送信し、試合結果を報告する。</t>
    <rPh sb="0" eb="2">
      <t>トウジツ</t>
    </rPh>
    <rPh sb="11" eb="13">
      <t>シアイ</t>
    </rPh>
    <rPh sb="13" eb="15">
      <t>ケッカ</t>
    </rPh>
    <rPh sb="15" eb="17">
      <t>キロク</t>
    </rPh>
    <rPh sb="20" eb="22">
      <t>ソウシン</t>
    </rPh>
    <rPh sb="22" eb="23">
      <t>ヒョウ</t>
    </rPh>
    <rPh sb="35" eb="37">
      <t>ソウシン</t>
    </rPh>
    <rPh sb="39" eb="41">
      <t>シアイ</t>
    </rPh>
    <rPh sb="41" eb="43">
      <t>ケッカ</t>
    </rPh>
    <rPh sb="44" eb="46">
      <t>ホウコク</t>
    </rPh>
    <phoneticPr fontId="1"/>
  </si>
  <si>
    <t>i.LEAGUE U-18 D2A 記録報道担当</t>
    <rPh sb="18" eb="20">
      <t>キロク</t>
    </rPh>
    <rPh sb="20" eb="22">
      <t>ホウドウ</t>
    </rPh>
    <rPh sb="22" eb="24">
      <t>タントウ</t>
    </rPh>
    <phoneticPr fontId="1"/>
  </si>
  <si>
    <t>i.LEAGUE U-18 D2B 記録報道担当</t>
    <rPh sb="18" eb="20">
      <t>キロク</t>
    </rPh>
    <rPh sb="20" eb="22">
      <t>ホウドウ</t>
    </rPh>
    <rPh sb="22" eb="24">
      <t>タントウ</t>
    </rPh>
    <phoneticPr fontId="1"/>
  </si>
  <si>
    <t>i.LEAGUE U-18 D1</t>
    <phoneticPr fontId="1"/>
  </si>
  <si>
    <t>i.LEAGUE U-18 D2A</t>
    <phoneticPr fontId="1"/>
  </si>
  <si>
    <t>i.LEAGUE U-18 D2B</t>
    <phoneticPr fontId="1"/>
  </si>
  <si>
    <t>i.LEAGUE U-18 D3北エリア</t>
    <rPh sb="16" eb="17">
      <t>キタ</t>
    </rPh>
    <phoneticPr fontId="1"/>
  </si>
  <si>
    <t>i.LEAGUE U-18 D3盛岡エリア</t>
    <rPh sb="16" eb="18">
      <t>モリオカ</t>
    </rPh>
    <phoneticPr fontId="1"/>
  </si>
  <si>
    <t>i.LEAGUE U-18 D3中部エリア</t>
    <rPh sb="16" eb="18">
      <t>チュウブ</t>
    </rPh>
    <phoneticPr fontId="1"/>
  </si>
  <si>
    <t>i.LEAGUE U-18 D3太平洋エリア</t>
    <rPh sb="16" eb="19">
      <t>タイヘイヨウ</t>
    </rPh>
    <phoneticPr fontId="1"/>
  </si>
  <si>
    <t>i.LEAGUE U-18 D3南エリア</t>
    <rPh sb="16" eb="17">
      <t>ミナミ</t>
    </rPh>
    <phoneticPr fontId="1"/>
  </si>
  <si>
    <t>i.LEAGUE U-18 D3サテライト</t>
    <phoneticPr fontId="1"/>
  </si>
  <si>
    <t>阿部　銀蔵（盛附）</t>
    <rPh sb="0" eb="2">
      <t>アベ</t>
    </rPh>
    <rPh sb="3" eb="5">
      <t>ギンゾウ</t>
    </rPh>
    <rPh sb="6" eb="7">
      <t>モ</t>
    </rPh>
    <rPh sb="7" eb="8">
      <t>フ</t>
    </rPh>
    <phoneticPr fontId="1"/>
  </si>
  <si>
    <t>小原　昭弘</t>
    <rPh sb="0" eb="2">
      <t>オバラ</t>
    </rPh>
    <rPh sb="3" eb="5">
      <t>アキヒロ</t>
    </rPh>
    <phoneticPr fontId="1"/>
  </si>
  <si>
    <t>長谷川　仁</t>
    <rPh sb="0" eb="3">
      <t>ハセガワ</t>
    </rPh>
    <rPh sb="4" eb="5">
      <t>ヒトシ</t>
    </rPh>
    <phoneticPr fontId="1"/>
  </si>
  <si>
    <t>（北上総合運動公園）</t>
    <rPh sb="1" eb="3">
      <t>キタカミ</t>
    </rPh>
    <rPh sb="3" eb="5">
      <t>ソウゴウ</t>
    </rPh>
    <rPh sb="5" eb="7">
      <t>ウンドウ</t>
    </rPh>
    <rPh sb="7" eb="9">
      <t>コウエン</t>
    </rPh>
    <phoneticPr fontId="1"/>
  </si>
  <si>
    <t>会計</t>
    <rPh sb="0" eb="2">
      <t>カイケイ</t>
    </rPh>
    <phoneticPr fontId="1"/>
  </si>
  <si>
    <t>リーグ全体に関わる事業遂行のための業務の管理統轄。基本理念・基本構想・基本計画の作成。関係官庁、自治体等へのアプローチ。チーム公募および参加可否決定のための諸作業。ディレクターおよび実行本部スタッフの選定。協力・協賛会社の決定。予算の管理とチェック。全体の試合遂行管理とチェック。効果測定のためのアセスメント作業と報告。</t>
    <rPh sb="3" eb="5">
      <t>ゼンタイ</t>
    </rPh>
    <rPh sb="6" eb="7">
      <t>カカ</t>
    </rPh>
    <rPh sb="9" eb="11">
      <t>ジギョウ</t>
    </rPh>
    <rPh sb="11" eb="13">
      <t>スイコウ</t>
    </rPh>
    <rPh sb="17" eb="19">
      <t>ギョウム</t>
    </rPh>
    <rPh sb="20" eb="22">
      <t>カンリ</t>
    </rPh>
    <rPh sb="22" eb="24">
      <t>トウカツ</t>
    </rPh>
    <rPh sb="25" eb="27">
      <t>キホン</t>
    </rPh>
    <rPh sb="27" eb="29">
      <t>リネン</t>
    </rPh>
    <rPh sb="30" eb="32">
      <t>キホン</t>
    </rPh>
    <rPh sb="32" eb="34">
      <t>コウソウ</t>
    </rPh>
    <rPh sb="35" eb="37">
      <t>キホン</t>
    </rPh>
    <rPh sb="37" eb="39">
      <t>ケイカク</t>
    </rPh>
    <rPh sb="40" eb="42">
      <t>サクセイ</t>
    </rPh>
    <rPh sb="43" eb="45">
      <t>カンケイ</t>
    </rPh>
    <rPh sb="45" eb="47">
      <t>カンチョウ</t>
    </rPh>
    <rPh sb="48" eb="52">
      <t>ジチタイトウ</t>
    </rPh>
    <rPh sb="63" eb="65">
      <t>コウボ</t>
    </rPh>
    <rPh sb="68" eb="70">
      <t>サンカ</t>
    </rPh>
    <rPh sb="70" eb="71">
      <t>カ</t>
    </rPh>
    <rPh sb="71" eb="72">
      <t>ヒ</t>
    </rPh>
    <rPh sb="72" eb="74">
      <t>ケッテイ</t>
    </rPh>
    <rPh sb="78" eb="79">
      <t>ショ</t>
    </rPh>
    <rPh sb="79" eb="81">
      <t>サギョウ</t>
    </rPh>
    <rPh sb="91" eb="93">
      <t>ジッコウ</t>
    </rPh>
    <rPh sb="93" eb="95">
      <t>ホンブ</t>
    </rPh>
    <rPh sb="100" eb="102">
      <t>センテイ</t>
    </rPh>
    <rPh sb="103" eb="105">
      <t>キョウリョク</t>
    </rPh>
    <rPh sb="106" eb="108">
      <t>キョウサン</t>
    </rPh>
    <rPh sb="108" eb="110">
      <t>カイシャ</t>
    </rPh>
    <rPh sb="111" eb="113">
      <t>ケッテイ</t>
    </rPh>
    <rPh sb="114" eb="116">
      <t>ヨサン</t>
    </rPh>
    <rPh sb="117" eb="119">
      <t>カンリ</t>
    </rPh>
    <rPh sb="125" eb="127">
      <t>ゼンタイ</t>
    </rPh>
    <rPh sb="128" eb="130">
      <t>シアイ</t>
    </rPh>
    <rPh sb="130" eb="132">
      <t>スイコウ</t>
    </rPh>
    <rPh sb="132" eb="134">
      <t>カンリ</t>
    </rPh>
    <rPh sb="140" eb="142">
      <t>コウカ</t>
    </rPh>
    <rPh sb="142" eb="144">
      <t>ソクテイ</t>
    </rPh>
    <rPh sb="154" eb="156">
      <t>サギョウ</t>
    </rPh>
    <rPh sb="157" eb="159">
      <t>ホウコク</t>
    </rPh>
    <phoneticPr fontId="1"/>
  </si>
  <si>
    <t>リーグプロデューサーを援助し、リーグ全体に関わる事業遂行のための業務の統括をおこなう。</t>
    <rPh sb="11" eb="13">
      <t>エンジョ</t>
    </rPh>
    <rPh sb="18" eb="20">
      <t>ゼンタイ</t>
    </rPh>
    <rPh sb="21" eb="22">
      <t>カカ</t>
    </rPh>
    <rPh sb="24" eb="26">
      <t>ジギョウ</t>
    </rPh>
    <rPh sb="26" eb="28">
      <t>スイコウ</t>
    </rPh>
    <rPh sb="32" eb="34">
      <t>ギョウム</t>
    </rPh>
    <rPh sb="35" eb="37">
      <t>トウカツ</t>
    </rPh>
    <phoneticPr fontId="1"/>
  </si>
  <si>
    <t>出場停止選手の処分について審議をおこなう。</t>
    <rPh sb="0" eb="2">
      <t>シュツジョウ</t>
    </rPh>
    <rPh sb="2" eb="4">
      <t>テイシ</t>
    </rPh>
    <rPh sb="4" eb="6">
      <t>センシュ</t>
    </rPh>
    <rPh sb="7" eb="9">
      <t>ショブン</t>
    </rPh>
    <rPh sb="13" eb="15">
      <t>シンギ</t>
    </rPh>
    <phoneticPr fontId="1"/>
  </si>
  <si>
    <t>リーグ全体に関わる事業遂行のための経理をおこなう。</t>
    <rPh sb="3" eb="5">
      <t>ゼンタイ</t>
    </rPh>
    <rPh sb="6" eb="7">
      <t>カカ</t>
    </rPh>
    <rPh sb="9" eb="11">
      <t>ジギョウ</t>
    </rPh>
    <rPh sb="11" eb="13">
      <t>スイコウ</t>
    </rPh>
    <rPh sb="17" eb="19">
      <t>ケイリ</t>
    </rPh>
    <phoneticPr fontId="1"/>
  </si>
  <si>
    <t>報道機関への試合記録の報告。実行本部への試合結果（星取表）の報告。</t>
    <rPh sb="0" eb="2">
      <t>ホウドウ</t>
    </rPh>
    <rPh sb="2" eb="4">
      <t>キカン</t>
    </rPh>
    <rPh sb="6" eb="8">
      <t>シアイ</t>
    </rPh>
    <rPh sb="8" eb="10">
      <t>キロク</t>
    </rPh>
    <rPh sb="11" eb="13">
      <t>ホウコク</t>
    </rPh>
    <rPh sb="14" eb="16">
      <t>ジッコウ</t>
    </rPh>
    <rPh sb="16" eb="18">
      <t>ホンブ</t>
    </rPh>
    <rPh sb="20" eb="22">
      <t>シアイ</t>
    </rPh>
    <rPh sb="22" eb="24">
      <t>ケッカ</t>
    </rPh>
    <rPh sb="25" eb="28">
      <t>ホシトリヒョウ</t>
    </rPh>
    <rPh sb="30" eb="32">
      <t>ホウコク</t>
    </rPh>
    <phoneticPr fontId="1"/>
  </si>
  <si>
    <t>担当リーグの会計に関する業務。</t>
    <rPh sb="0" eb="2">
      <t>タントウ</t>
    </rPh>
    <rPh sb="6" eb="8">
      <t>カイケイ</t>
    </rPh>
    <rPh sb="9" eb="10">
      <t>カン</t>
    </rPh>
    <rPh sb="12" eb="14">
      <t>ギョウム</t>
    </rPh>
    <phoneticPr fontId="1"/>
  </si>
  <si>
    <t>近藤　孝（葛巻）</t>
  </si>
  <si>
    <t>三上　義浩（福岡工業）</t>
  </si>
  <si>
    <t>菊池　満（一関工）</t>
    <rPh sb="0" eb="2">
      <t>キクチ</t>
    </rPh>
    <rPh sb="3" eb="4">
      <t>ミツル</t>
    </rPh>
    <rPh sb="5" eb="7">
      <t>イチノセキ</t>
    </rPh>
    <rPh sb="7" eb="8">
      <t>コウ</t>
    </rPh>
    <rPh sb="8" eb="9">
      <t>セキイチ</t>
    </rPh>
    <phoneticPr fontId="1"/>
  </si>
  <si>
    <t>白瀧　慶</t>
    <rPh sb="0" eb="2">
      <t>シラタキ</t>
    </rPh>
    <rPh sb="3" eb="4">
      <t>ケイ</t>
    </rPh>
    <phoneticPr fontId="1"/>
  </si>
  <si>
    <t>（一関サッカー・ラグビー場）</t>
    <rPh sb="1" eb="3">
      <t>イチノセキ</t>
    </rPh>
    <rPh sb="12" eb="13">
      <t>ジョウ</t>
    </rPh>
    <phoneticPr fontId="1"/>
  </si>
  <si>
    <t>吉田　雄大（盛岡農）</t>
    <rPh sb="0" eb="2">
      <t>ヨシダ</t>
    </rPh>
    <rPh sb="3" eb="5">
      <t>ユウダイ</t>
    </rPh>
    <rPh sb="6" eb="8">
      <t>モリオカ</t>
    </rPh>
    <rPh sb="8" eb="9">
      <t>ノウ</t>
    </rPh>
    <phoneticPr fontId="1"/>
  </si>
  <si>
    <t>佐々木　道史（岩手）</t>
    <rPh sb="0" eb="3">
      <t>ササキ</t>
    </rPh>
    <rPh sb="4" eb="5">
      <t>ミチ</t>
    </rPh>
    <rPh sb="5" eb="6">
      <t>フミ</t>
    </rPh>
    <rPh sb="7" eb="9">
      <t>イワテ</t>
    </rPh>
    <phoneticPr fontId="1"/>
  </si>
  <si>
    <t>藤原　一志(黒沢尻北）</t>
    <rPh sb="0" eb="2">
      <t>フジワラ</t>
    </rPh>
    <rPh sb="3" eb="5">
      <t>カズシ</t>
    </rPh>
    <rPh sb="6" eb="9">
      <t>クロサワジリ</t>
    </rPh>
    <rPh sb="9" eb="10">
      <t>キタ</t>
    </rPh>
    <phoneticPr fontId="1"/>
  </si>
  <si>
    <t>藤原　奨（釜石）</t>
    <rPh sb="0" eb="2">
      <t>フジワラ</t>
    </rPh>
    <rPh sb="3" eb="4">
      <t>ススム</t>
    </rPh>
    <rPh sb="5" eb="7">
      <t>カマイシ</t>
    </rPh>
    <phoneticPr fontId="1"/>
  </si>
  <si>
    <t>各リーグコミッショナー</t>
    <phoneticPr fontId="1"/>
  </si>
  <si>
    <t>菅原　智彦（盛大附属）</t>
    <rPh sb="0" eb="2">
      <t>スガワラ</t>
    </rPh>
    <rPh sb="3" eb="5">
      <t>トモヒコ</t>
    </rPh>
    <phoneticPr fontId="1"/>
  </si>
  <si>
    <t>多田　昌弘（高田）</t>
    <rPh sb="0" eb="2">
      <t>タダ</t>
    </rPh>
    <rPh sb="3" eb="5">
      <t>マサヒロ</t>
    </rPh>
    <rPh sb="6" eb="8">
      <t>タカタ</t>
    </rPh>
    <phoneticPr fontId="1"/>
  </si>
  <si>
    <t>第</t>
  </si>
  <si>
    <t>【</t>
    <phoneticPr fontId="1"/>
  </si>
  <si>
    <t>】</t>
  </si>
  <si>
    <t>節終了</t>
    <rPh sb="0" eb="1">
      <t>セツ</t>
    </rPh>
    <rPh sb="1" eb="3">
      <t>シュウリョウ</t>
    </rPh>
    <phoneticPr fontId="1"/>
  </si>
  <si>
    <t>【D１】</t>
    <phoneticPr fontId="1"/>
  </si>
  <si>
    <t>チーム名</t>
  </si>
  <si>
    <t>勝点</t>
  </si>
  <si>
    <t>得点</t>
  </si>
  <si>
    <t>失点</t>
  </si>
  <si>
    <t>得失
点差</t>
  </si>
  <si>
    <t>順位</t>
    <rPh sb="0" eb="2">
      <t>ジュンイ</t>
    </rPh>
    <phoneticPr fontId="1"/>
  </si>
  <si>
    <t>①</t>
    <phoneticPr fontId="1"/>
  </si>
  <si>
    <t>１順目</t>
    <rPh sb="1" eb="2">
      <t>ジュン</t>
    </rPh>
    <rPh sb="2" eb="3">
      <t>メ</t>
    </rPh>
    <phoneticPr fontId="1"/>
  </si>
  <si>
    <t>-</t>
  </si>
  <si>
    <t>2順目</t>
    <rPh sb="1" eb="2">
      <t>ジュン</t>
    </rPh>
    <rPh sb="2" eb="3">
      <t>メ</t>
    </rPh>
    <phoneticPr fontId="1"/>
  </si>
  <si>
    <t>トータル</t>
    <phoneticPr fontId="1"/>
  </si>
  <si>
    <t>トータル</t>
    <phoneticPr fontId="1"/>
  </si>
  <si>
    <t>②</t>
    <phoneticPr fontId="1"/>
  </si>
  <si>
    <t>②</t>
    <phoneticPr fontId="1"/>
  </si>
  <si>
    <t>１順目</t>
  </si>
  <si>
    <t>2順目</t>
  </si>
  <si>
    <t>-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</si>
  <si>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</si>
  <si>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</si>
  <si>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</si>
  <si>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</si>
  <si>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</si>
  <si>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</si>
  <si>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【</t>
    <phoneticPr fontId="1"/>
  </si>
  <si>
    <t>【D2-A】</t>
    <phoneticPr fontId="1"/>
  </si>
  <si>
    <t>①</t>
    <phoneticPr fontId="1"/>
  </si>
  <si>
    <t>トータル</t>
    <phoneticPr fontId="1"/>
  </si>
  <si>
    <t>②</t>
    <phoneticPr fontId="1"/>
  </si>
  <si>
    <t>-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</si>
  <si>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</si>
  <si>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</si>
  <si>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</si>
  <si>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</si>
  <si>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</si>
  <si>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</si>
  <si>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【D2-B】</t>
    <phoneticPr fontId="1"/>
  </si>
  <si>
    <t>①</t>
    <phoneticPr fontId="1"/>
  </si>
  <si>
    <t>トータル</t>
    <phoneticPr fontId="1"/>
  </si>
  <si>
    <t>②</t>
    <phoneticPr fontId="1"/>
  </si>
  <si>
    <t>福岡工</t>
    <rPh sb="0" eb="2">
      <t>フクオカ</t>
    </rPh>
    <rPh sb="2" eb="3">
      <t>コウ</t>
    </rPh>
    <phoneticPr fontId="1"/>
  </si>
  <si>
    <t>盛岡農</t>
    <rPh sb="0" eb="2">
      <t>モリオカ</t>
    </rPh>
    <rPh sb="2" eb="3">
      <t>ノウ</t>
    </rPh>
    <phoneticPr fontId="1"/>
  </si>
  <si>
    <t>沼宮内</t>
    <rPh sb="0" eb="3">
      <t>ヌマクナイ</t>
    </rPh>
    <phoneticPr fontId="1"/>
  </si>
  <si>
    <t>花巻南</t>
    <rPh sb="0" eb="2">
      <t>ハナマキ</t>
    </rPh>
    <rPh sb="2" eb="3">
      <t>ミナミ</t>
    </rPh>
    <phoneticPr fontId="1"/>
  </si>
  <si>
    <t>金ケ崎</t>
    <rPh sb="0" eb="3">
      <t>カネガサキ</t>
    </rPh>
    <phoneticPr fontId="1"/>
  </si>
  <si>
    <t>岩谷堂</t>
    <rPh sb="0" eb="3">
      <t>イワヤドウ</t>
    </rPh>
    <phoneticPr fontId="1"/>
  </si>
  <si>
    <t>【D３太平洋】</t>
    <rPh sb="3" eb="6">
      <t>タイヘイヨウ</t>
    </rPh>
    <phoneticPr fontId="1"/>
  </si>
  <si>
    <t>高田</t>
    <rPh sb="0" eb="2">
      <t>タカタ</t>
    </rPh>
    <phoneticPr fontId="1"/>
  </si>
  <si>
    <t>釜石商工</t>
    <rPh sb="0" eb="2">
      <t>カマイシ</t>
    </rPh>
    <rPh sb="2" eb="4">
      <t>ショウコウ</t>
    </rPh>
    <phoneticPr fontId="1"/>
  </si>
  <si>
    <t>【</t>
    <phoneticPr fontId="1"/>
  </si>
  <si>
    <t>【D３南】</t>
    <phoneticPr fontId="1"/>
  </si>
  <si>
    <t>①</t>
    <phoneticPr fontId="1"/>
  </si>
  <si>
    <t>トータル</t>
    <phoneticPr fontId="1"/>
  </si>
  <si>
    <t>-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</si>
  <si>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</si>
  <si>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</si>
  <si>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</si>
  <si>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</si>
  <si>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平舘</t>
    <phoneticPr fontId="1"/>
  </si>
  <si>
    <t>花巻北</t>
    <phoneticPr fontId="1"/>
  </si>
  <si>
    <t>盛岡市立3rd</t>
    <rPh sb="0" eb="2">
      <t>モリオカ</t>
    </rPh>
    <rPh sb="2" eb="4">
      <t>シリツ</t>
    </rPh>
    <phoneticPr fontId="1"/>
  </si>
  <si>
    <t>千田　哲幸</t>
    <rPh sb="0" eb="2">
      <t>チダ</t>
    </rPh>
    <rPh sb="3" eb="4">
      <t>テツ</t>
    </rPh>
    <rPh sb="4" eb="5">
      <t>ユキ</t>
    </rPh>
    <phoneticPr fontId="1"/>
  </si>
  <si>
    <r>
      <t>i.</t>
    </r>
    <r>
      <rPr>
        <sz val="36"/>
        <rFont val="Elephant"/>
        <family val="1"/>
      </rPr>
      <t xml:space="preserve">LEAGUE U-18   </t>
    </r>
    <r>
      <rPr>
        <sz val="36"/>
        <rFont val="ＡＲ新藝体Ｕ"/>
        <family val="3"/>
        <charset val="128"/>
      </rPr>
      <t>戦績表</t>
    </r>
    <rPh sb="16" eb="18">
      <t>センセキ</t>
    </rPh>
    <rPh sb="18" eb="19">
      <t>ヒョウ</t>
    </rPh>
    <phoneticPr fontId="1"/>
  </si>
  <si>
    <t>盛岡中央</t>
    <rPh sb="0" eb="2">
      <t>モリオカ</t>
    </rPh>
    <rPh sb="2" eb="4">
      <t>チュウオウ</t>
    </rPh>
    <phoneticPr fontId="1"/>
  </si>
  <si>
    <t>水沢</t>
    <rPh sb="0" eb="2">
      <t>ミズサワ</t>
    </rPh>
    <phoneticPr fontId="1"/>
  </si>
  <si>
    <t>【D３盛岡】</t>
    <phoneticPr fontId="1"/>
  </si>
  <si>
    <t>盛岡三</t>
    <rPh sb="0" eb="2">
      <t>モリオカ</t>
    </rPh>
    <rPh sb="2" eb="3">
      <t>サン</t>
    </rPh>
    <phoneticPr fontId="1"/>
  </si>
  <si>
    <t>大槌</t>
    <rPh sb="0" eb="2">
      <t>オオツチ</t>
    </rPh>
    <phoneticPr fontId="1"/>
  </si>
  <si>
    <t>水沢農業</t>
    <rPh sb="0" eb="2">
      <t>ミズサワ</t>
    </rPh>
    <rPh sb="2" eb="4">
      <t>ノウギョウ</t>
    </rPh>
    <phoneticPr fontId="1"/>
  </si>
  <si>
    <t>進藤　祐一（大船渡）</t>
    <rPh sb="0" eb="2">
      <t>シンドウ</t>
    </rPh>
    <rPh sb="3" eb="5">
      <t>ユウイチ</t>
    </rPh>
    <rPh sb="6" eb="9">
      <t>オオフナト</t>
    </rPh>
    <phoneticPr fontId="1"/>
  </si>
  <si>
    <t>川村　興司（盛岡北）</t>
    <rPh sb="0" eb="2">
      <t>カワムラ</t>
    </rPh>
    <rPh sb="3" eb="5">
      <t>コウジ</t>
    </rPh>
    <rPh sb="6" eb="8">
      <t>モリオカ</t>
    </rPh>
    <rPh sb="8" eb="9">
      <t>キタ</t>
    </rPh>
    <phoneticPr fontId="1"/>
  </si>
  <si>
    <t>菊池   選（花巻北）</t>
    <rPh sb="0" eb="2">
      <t>キクチ</t>
    </rPh>
    <rPh sb="5" eb="6">
      <t>エラブ</t>
    </rPh>
    <rPh sb="7" eb="9">
      <t>ハナマキ</t>
    </rPh>
    <rPh sb="9" eb="10">
      <t>キタ</t>
    </rPh>
    <phoneticPr fontId="1"/>
  </si>
  <si>
    <t>リーグ</t>
    <phoneticPr fontId="1"/>
  </si>
  <si>
    <t>D1</t>
    <phoneticPr fontId="1"/>
  </si>
  <si>
    <t>リーグコミッショナー</t>
    <phoneticPr fontId="1"/>
  </si>
  <si>
    <t>湊　博之（盛岡市立）</t>
    <rPh sb="0" eb="1">
      <t>ミナト</t>
    </rPh>
    <rPh sb="2" eb="4">
      <t>ヒロユキ</t>
    </rPh>
    <rPh sb="5" eb="9">
      <t>モリオカシリツ</t>
    </rPh>
    <phoneticPr fontId="1"/>
  </si>
  <si>
    <t>D2-A</t>
    <phoneticPr fontId="1"/>
  </si>
  <si>
    <t>菅野　優介（江南義塾）</t>
    <phoneticPr fontId="1"/>
  </si>
  <si>
    <t>久慈　裕一（宮古）</t>
    <phoneticPr fontId="1"/>
  </si>
  <si>
    <t>八重樫　良（専大北上）</t>
    <rPh sb="0" eb="3">
      <t>ヤエガシ</t>
    </rPh>
    <rPh sb="4" eb="5">
      <t>リョウ</t>
    </rPh>
    <rPh sb="6" eb="8">
      <t>センダイ</t>
    </rPh>
    <rPh sb="8" eb="10">
      <t>キタカミ</t>
    </rPh>
    <phoneticPr fontId="1"/>
  </si>
  <si>
    <t>D2-B</t>
    <phoneticPr fontId="1"/>
  </si>
  <si>
    <t>菊池　満（一関工業）</t>
    <phoneticPr fontId="1"/>
  </si>
  <si>
    <t>千田　哲幸（一関一）</t>
    <rPh sb="0" eb="2">
      <t>チダ</t>
    </rPh>
    <rPh sb="3" eb="4">
      <t>テツ</t>
    </rPh>
    <rPh sb="4" eb="5">
      <t>ユキ</t>
    </rPh>
    <rPh sb="6" eb="8">
      <t>イチノセキ</t>
    </rPh>
    <rPh sb="8" eb="9">
      <t>イチ</t>
    </rPh>
    <phoneticPr fontId="1"/>
  </si>
  <si>
    <t>小笠原　直人（久慈）</t>
    <rPh sb="0" eb="3">
      <t>オガサワラ</t>
    </rPh>
    <rPh sb="4" eb="6">
      <t>ナオト</t>
    </rPh>
    <rPh sb="7" eb="9">
      <t>クジ</t>
    </rPh>
    <phoneticPr fontId="1"/>
  </si>
  <si>
    <t>及川　浩一（盛岡南）</t>
    <phoneticPr fontId="1"/>
  </si>
  <si>
    <t>石井　雄真（金ケ崎）</t>
    <rPh sb="0" eb="2">
      <t>イシイ</t>
    </rPh>
    <rPh sb="3" eb="5">
      <t>ユウマ</t>
    </rPh>
    <rPh sb="6" eb="9">
      <t>カネガサキ</t>
    </rPh>
    <phoneticPr fontId="1"/>
  </si>
  <si>
    <t>新川　智教（釜石商工）</t>
    <rPh sb="0" eb="2">
      <t>シンカワ</t>
    </rPh>
    <rPh sb="3" eb="5">
      <t>トモノリ</t>
    </rPh>
    <rPh sb="6" eb="8">
      <t>カマイシ</t>
    </rPh>
    <rPh sb="8" eb="10">
      <t>ショウコウ</t>
    </rPh>
    <phoneticPr fontId="1"/>
  </si>
  <si>
    <t>及川　一平（大槌）</t>
    <rPh sb="0" eb="2">
      <t>オイカワ</t>
    </rPh>
    <rPh sb="3" eb="5">
      <t>イッペイ</t>
    </rPh>
    <rPh sb="6" eb="8">
      <t>オオツチ</t>
    </rPh>
    <phoneticPr fontId="1"/>
  </si>
  <si>
    <t>菊池　一俊（水沢一）</t>
    <rPh sb="0" eb="2">
      <t>キクチ</t>
    </rPh>
    <rPh sb="3" eb="5">
      <t>カズトシ</t>
    </rPh>
    <phoneticPr fontId="1"/>
  </si>
  <si>
    <t>D3サテライト</t>
    <phoneticPr fontId="1"/>
  </si>
  <si>
    <t>湊　博之（盛岡市立）</t>
    <phoneticPr fontId="1"/>
  </si>
  <si>
    <t>長谷川　仁（遠野）</t>
    <phoneticPr fontId="1"/>
  </si>
  <si>
    <t>リーグプロデューサー</t>
    <phoneticPr fontId="1"/>
  </si>
  <si>
    <t>リーグディレクター</t>
    <phoneticPr fontId="1"/>
  </si>
  <si>
    <t>花山　大介（盛岡北）</t>
    <rPh sb="0" eb="2">
      <t>ハナヤマ</t>
    </rPh>
    <rPh sb="3" eb="5">
      <t>ダイスケ</t>
    </rPh>
    <rPh sb="6" eb="8">
      <t>モリオカ</t>
    </rPh>
    <rPh sb="8" eb="9">
      <t>キタ</t>
    </rPh>
    <phoneticPr fontId="1"/>
  </si>
  <si>
    <t>専大北上2nd</t>
    <phoneticPr fontId="1"/>
  </si>
  <si>
    <t>【D３サテライト】</t>
    <phoneticPr fontId="1"/>
  </si>
  <si>
    <t>盛岡市立</t>
    <rPh sb="0" eb="2">
      <t>モリオカ</t>
    </rPh>
    <rPh sb="2" eb="4">
      <t>シリツ</t>
    </rPh>
    <phoneticPr fontId="1"/>
  </si>
  <si>
    <t>盛商2nd</t>
    <phoneticPr fontId="1"/>
  </si>
  <si>
    <t>専大北上</t>
    <phoneticPr fontId="1"/>
  </si>
  <si>
    <t>遠野2nd</t>
    <phoneticPr fontId="1"/>
  </si>
  <si>
    <t>不来方</t>
    <phoneticPr fontId="1"/>
  </si>
  <si>
    <t>盛岡北</t>
    <phoneticPr fontId="1"/>
  </si>
  <si>
    <t>一関二</t>
    <phoneticPr fontId="1"/>
  </si>
  <si>
    <t>大船渡</t>
    <phoneticPr fontId="1"/>
  </si>
  <si>
    <t>江南義塾</t>
    <phoneticPr fontId="1"/>
  </si>
  <si>
    <t>花巻東</t>
    <phoneticPr fontId="1"/>
  </si>
  <si>
    <t>北上翔南</t>
    <phoneticPr fontId="1"/>
  </si>
  <si>
    <t>岩手</t>
    <phoneticPr fontId="1"/>
  </si>
  <si>
    <t>グルージャ盛岡</t>
    <phoneticPr fontId="1"/>
  </si>
  <si>
    <t>盛岡誠桜</t>
    <phoneticPr fontId="1"/>
  </si>
  <si>
    <t>不来方2nd</t>
    <phoneticPr fontId="1"/>
  </si>
  <si>
    <t>盛岡市立2nd</t>
    <phoneticPr fontId="1"/>
  </si>
  <si>
    <t>盛岡一</t>
    <phoneticPr fontId="1"/>
  </si>
  <si>
    <t>一関一</t>
    <phoneticPr fontId="1"/>
  </si>
  <si>
    <t>宮古</t>
    <phoneticPr fontId="1"/>
  </si>
  <si>
    <t>盛岡中央2nd</t>
    <phoneticPr fontId="1"/>
  </si>
  <si>
    <t>江南義塾2nd</t>
    <phoneticPr fontId="1"/>
  </si>
  <si>
    <t>遠野3rd</t>
    <phoneticPr fontId="1"/>
  </si>
  <si>
    <t>水沢工業</t>
    <phoneticPr fontId="1"/>
  </si>
  <si>
    <t>一関工業</t>
    <phoneticPr fontId="1"/>
  </si>
  <si>
    <t>千厩</t>
    <rPh sb="0" eb="2">
      <t>センマヤ</t>
    </rPh>
    <phoneticPr fontId="1"/>
  </si>
  <si>
    <t>水沢一</t>
    <rPh sb="0" eb="2">
      <t>ミズサワ</t>
    </rPh>
    <rPh sb="2" eb="3">
      <t>イチ</t>
    </rPh>
    <phoneticPr fontId="1"/>
  </si>
  <si>
    <t>大東</t>
    <rPh sb="0" eb="2">
      <t>ダイトウ</t>
    </rPh>
    <phoneticPr fontId="1"/>
  </si>
  <si>
    <t>久慈</t>
  </si>
  <si>
    <t>福岡</t>
  </si>
  <si>
    <t>久慈東</t>
  </si>
  <si>
    <t>岩泉</t>
  </si>
  <si>
    <t>葛巻</t>
  </si>
  <si>
    <t>大野</t>
  </si>
  <si>
    <t>【D３北】</t>
    <rPh sb="3" eb="4">
      <t>キタ</t>
    </rPh>
    <phoneticPr fontId="1"/>
  </si>
  <si>
    <t>盛岡南</t>
    <phoneticPr fontId="1"/>
  </si>
  <si>
    <t>盛岡四</t>
    <phoneticPr fontId="1"/>
  </si>
  <si>
    <t>盛大附属</t>
    <phoneticPr fontId="1"/>
  </si>
  <si>
    <t>⑥</t>
    <phoneticPr fontId="1"/>
  </si>
  <si>
    <t>⑨</t>
    <phoneticPr fontId="1"/>
  </si>
  <si>
    <t>専大北上3rd</t>
    <phoneticPr fontId="1"/>
  </si>
  <si>
    <t>盛岡中央3rd</t>
    <phoneticPr fontId="1"/>
  </si>
  <si>
    <t>花巻東2nd</t>
    <phoneticPr fontId="1"/>
  </si>
  <si>
    <t>盛岡北2nd</t>
    <phoneticPr fontId="1"/>
  </si>
  <si>
    <t>不来方3rd</t>
    <phoneticPr fontId="1"/>
  </si>
  <si>
    <t>盛岡誠桜2nd</t>
    <rPh sb="0" eb="2">
      <t>モリオカ</t>
    </rPh>
    <rPh sb="2" eb="4">
      <t>セイオウ</t>
    </rPh>
    <phoneticPr fontId="1"/>
  </si>
  <si>
    <t>釜石</t>
    <rPh sb="0" eb="2">
      <t>カマイシ</t>
    </rPh>
    <phoneticPr fontId="1"/>
  </si>
  <si>
    <t>山田</t>
    <rPh sb="0" eb="2">
      <t>ヤマダ</t>
    </rPh>
    <phoneticPr fontId="1"/>
  </si>
  <si>
    <t>【D３中部】</t>
    <rPh sb="3" eb="5">
      <t>チュウブ</t>
    </rPh>
    <phoneticPr fontId="1"/>
  </si>
  <si>
    <t>黒沢尻北</t>
    <rPh sb="0" eb="3">
      <t>クロサワジリ</t>
    </rPh>
    <rPh sb="3" eb="4">
      <t>キタ</t>
    </rPh>
    <phoneticPr fontId="1"/>
  </si>
  <si>
    <t>花北青雲</t>
    <rPh sb="0" eb="4">
      <t>ハナキタセイウン</t>
    </rPh>
    <phoneticPr fontId="1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</si>
  <si>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</si>
  <si>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2018年</t>
    <rPh sb="4" eb="5">
      <t>ネン</t>
    </rPh>
    <phoneticPr fontId="1"/>
  </si>
  <si>
    <t>高円宮杯 JFA U-18 サッカーリーグ 2018 岩手 i.LEAGUE</t>
    <rPh sb="0" eb="3">
      <t>タカマドノミヤ</t>
    </rPh>
    <rPh sb="3" eb="4">
      <t>ハイ</t>
    </rPh>
    <rPh sb="27" eb="29">
      <t>イワテ</t>
    </rPh>
    <phoneticPr fontId="1"/>
  </si>
  <si>
    <t>リーグコミッショナー</t>
    <phoneticPr fontId="1"/>
  </si>
  <si>
    <t>長谷川　仁（遠野）</t>
    <phoneticPr fontId="1"/>
  </si>
  <si>
    <t>小原　昭弘（専大北上）</t>
    <rPh sb="0" eb="2">
      <t>オバラ</t>
    </rPh>
    <rPh sb="3" eb="5">
      <t>アキヒロ</t>
    </rPh>
    <phoneticPr fontId="1"/>
  </si>
  <si>
    <t>中田　洋介（盛岡商）</t>
    <rPh sb="0" eb="2">
      <t>ナカタ</t>
    </rPh>
    <rPh sb="3" eb="5">
      <t>ヨウスケ</t>
    </rPh>
    <rPh sb="6" eb="7">
      <t>モリ</t>
    </rPh>
    <rPh sb="7" eb="8">
      <t>オカ</t>
    </rPh>
    <rPh sb="8" eb="9">
      <t>ショウ</t>
    </rPh>
    <phoneticPr fontId="1"/>
  </si>
  <si>
    <t>村田　大（盛岡中央）</t>
    <phoneticPr fontId="1"/>
  </si>
  <si>
    <t>佐々木　到（盛岡市立）</t>
    <rPh sb="0" eb="3">
      <t>ササキ</t>
    </rPh>
    <rPh sb="4" eb="5">
      <t>イタ</t>
    </rPh>
    <rPh sb="6" eb="8">
      <t>モリオカ</t>
    </rPh>
    <rPh sb="8" eb="10">
      <t>シリツ</t>
    </rPh>
    <phoneticPr fontId="1"/>
  </si>
  <si>
    <t>川島　和（江南義塾）</t>
    <rPh sb="0" eb="2">
      <t>カワシマ</t>
    </rPh>
    <rPh sb="3" eb="4">
      <t>ワ</t>
    </rPh>
    <rPh sb="5" eb="7">
      <t>コウナン</t>
    </rPh>
    <rPh sb="7" eb="9">
      <t>ギジュク</t>
    </rPh>
    <phoneticPr fontId="1"/>
  </si>
  <si>
    <t>松原　啓之（北上翔南）</t>
    <rPh sb="0" eb="2">
      <t>マツバラ</t>
    </rPh>
    <rPh sb="3" eb="5">
      <t>ヒロユキ</t>
    </rPh>
    <rPh sb="6" eb="8">
      <t>キタカミ</t>
    </rPh>
    <rPh sb="8" eb="10">
      <t>ショウナン</t>
    </rPh>
    <phoneticPr fontId="1"/>
  </si>
  <si>
    <t>阿部　靖恵（花巻北）</t>
    <rPh sb="0" eb="2">
      <t>アベ</t>
    </rPh>
    <rPh sb="3" eb="5">
      <t>ヤスエ</t>
    </rPh>
    <rPh sb="6" eb="8">
      <t>ハナマキ</t>
    </rPh>
    <rPh sb="8" eb="9">
      <t>キタ</t>
    </rPh>
    <phoneticPr fontId="1"/>
  </si>
  <si>
    <t>藤村あおい（福岡）</t>
    <rPh sb="0" eb="2">
      <t>フジムラ</t>
    </rPh>
    <rPh sb="6" eb="8">
      <t>フクオカ</t>
    </rPh>
    <phoneticPr fontId="1"/>
  </si>
  <si>
    <t>村上　和隆（岩泉）</t>
    <rPh sb="0" eb="2">
      <t>ムラカミ</t>
    </rPh>
    <rPh sb="3" eb="5">
      <t>カズタカ</t>
    </rPh>
    <rPh sb="6" eb="8">
      <t>イワイズミ</t>
    </rPh>
    <phoneticPr fontId="1"/>
  </si>
  <si>
    <t>小松　武（盛岡四）</t>
    <rPh sb="0" eb="2">
      <t>コマツ</t>
    </rPh>
    <rPh sb="3" eb="4">
      <t>タケル</t>
    </rPh>
    <phoneticPr fontId="1"/>
  </si>
  <si>
    <t>小野　正文（岩谷堂）</t>
    <rPh sb="0" eb="2">
      <t>オノ</t>
    </rPh>
    <rPh sb="3" eb="5">
      <t>マサフミ</t>
    </rPh>
    <rPh sb="6" eb="9">
      <t>イワヤドウ</t>
    </rPh>
    <phoneticPr fontId="1"/>
  </si>
  <si>
    <t>西田　幸治（花北青雲）</t>
    <phoneticPr fontId="1"/>
  </si>
  <si>
    <t>（山田）</t>
    <rPh sb="1" eb="3">
      <t>ヤマダ</t>
    </rPh>
    <phoneticPr fontId="1"/>
  </si>
  <si>
    <t>阿部　真也（千厩）</t>
    <rPh sb="0" eb="2">
      <t>アベ</t>
    </rPh>
    <rPh sb="3" eb="5">
      <t>シンヤ</t>
    </rPh>
    <rPh sb="6" eb="8">
      <t>センマヤ</t>
    </rPh>
    <phoneticPr fontId="1"/>
  </si>
  <si>
    <t>佐藤　祐那（盛岡中央）</t>
    <rPh sb="0" eb="2">
      <t>サトウ</t>
    </rPh>
    <rPh sb="3" eb="5">
      <t>ユウナ</t>
    </rPh>
    <phoneticPr fontId="1"/>
  </si>
  <si>
    <t>進藤　祐一</t>
    <rPh sb="0" eb="2">
      <t>シンドウ</t>
    </rPh>
    <rPh sb="3" eb="5">
      <t>ユウイチ</t>
    </rPh>
    <phoneticPr fontId="1"/>
  </si>
  <si>
    <t>（盛岡・赤崎グラウンド）</t>
    <rPh sb="1" eb="3">
      <t>モリオカ</t>
    </rPh>
    <rPh sb="4" eb="6">
      <t>アカサキ</t>
    </rPh>
    <phoneticPr fontId="1"/>
  </si>
  <si>
    <t>（花巻スポーツキャンプむら）</t>
    <phoneticPr fontId="1"/>
  </si>
  <si>
    <t>（遠野市営陸上・多目的・国体記念）</t>
    <rPh sb="8" eb="11">
      <t>タモクテキ</t>
    </rPh>
    <rPh sb="12" eb="14">
      <t>コクタイ</t>
    </rPh>
    <rPh sb="14" eb="16">
      <t>キネン</t>
    </rPh>
    <phoneticPr fontId="1"/>
  </si>
  <si>
    <t>藤原　奨</t>
    <rPh sb="0" eb="2">
      <t>フジワラ</t>
    </rPh>
    <rPh sb="3" eb="4">
      <t>ススム</t>
    </rPh>
    <phoneticPr fontId="1"/>
  </si>
  <si>
    <t>大峠　要</t>
    <rPh sb="0" eb="2">
      <t>オオゴエ</t>
    </rPh>
    <rPh sb="3" eb="4">
      <t>ヨウ</t>
    </rPh>
    <phoneticPr fontId="1"/>
  </si>
  <si>
    <t>（釜石市球技場）</t>
    <rPh sb="1" eb="7">
      <t>カマイシシキュウギジョウ</t>
    </rPh>
    <phoneticPr fontId="1"/>
  </si>
  <si>
    <t>（ふれあいの丘・桜づつみ）</t>
    <rPh sb="6" eb="7">
      <t>オカ</t>
    </rPh>
    <rPh sb="8" eb="9">
      <t>サクラ</t>
    </rPh>
    <phoneticPr fontId="1"/>
  </si>
  <si>
    <t>浅沼　潔（盛岡市立）</t>
    <rPh sb="5" eb="7">
      <t>モリオカ</t>
    </rPh>
    <rPh sb="7" eb="9">
      <t>シリツ</t>
    </rPh>
    <phoneticPr fontId="1"/>
  </si>
  <si>
    <t>リーグコミッショナー</t>
    <phoneticPr fontId="1"/>
  </si>
  <si>
    <t>葛西　崇（盛岡北）</t>
    <phoneticPr fontId="1"/>
  </si>
  <si>
    <t>大峠　要（水沢）</t>
    <rPh sb="0" eb="2">
      <t>オオゴエ</t>
    </rPh>
    <rPh sb="3" eb="4">
      <t>ヨウ</t>
    </rPh>
    <rPh sb="5" eb="7">
      <t>ミズサワ</t>
    </rPh>
    <phoneticPr fontId="1"/>
  </si>
  <si>
    <t>中嶋　尚樹（盛岡中央）</t>
    <rPh sb="0" eb="2">
      <t>ナカジマ</t>
    </rPh>
    <rPh sb="3" eb="5">
      <t>ナオキ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</si>
</sst>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[$-411]ggge&quot;年&quot;m&quot;月&quot;d&quot;日&quot;;@"/>
    <numFmt numFmtId="179" formatCode="#,##0.0_%\);[Red]\(#,##0.0%\)"/>
    <numFmt numFmtId="180" formatCode="#,##0&quot;｣&quot;_);[Red]\(#,##0&quot;｣&quot;\)"/>
    <numFmt numFmtId="182" formatCode="yyyy&quot;年&quot;m&quot;月&quot;d&quot;日　現在&quot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72"/>
      <name val="Elephant"/>
      <family val="1"/>
    </font>
    <font>
      <sz val="36"/>
      <name val="Elephant"/>
      <family val="1"/>
    </font>
    <font>
      <sz val="36"/>
      <name val="ＡＲ新藝体Ｕ"/>
      <family val="3"/>
      <charset val="128"/>
    </font>
    <font>
      <sz val="20"/>
      <name val="Century Gothic"/>
      <family val="2"/>
    </font>
    <font>
      <sz val="16"/>
      <name val="HGPｺﾞｼｯｸE"/>
      <family val="3"/>
      <charset val="128"/>
    </font>
    <font>
      <sz val="20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24"/>
      <color indexed="9"/>
      <name val="Century Gothic"/>
      <family val="2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HGｺﾞｼｯｸM"/>
      <family val="3"/>
      <charset val="128"/>
    </font>
    <font>
      <sz val="14"/>
      <name val="HG正楷書体-PRO"/>
      <family val="4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9" fontId="2" fillId="0" borderId="0" applyFill="0" applyBorder="0" applyAlignment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180" fontId="2" fillId="0" borderId="0"/>
    <xf numFmtId="0" fontId="5" fillId="0" borderId="0"/>
    <xf numFmtId="10" fontId="5" fillId="0" borderId="0" applyFont="0" applyFill="0" applyBorder="0" applyAlignment="0" applyProtection="0"/>
    <xf numFmtId="0" fontId="6" fillId="4" borderId="0">
      <alignment horizontal="center"/>
    </xf>
  </cellStyleXfs>
  <cellXfs count="306">
    <xf numFmtId="0" fontId="0" fillId="0" borderId="0" xfId="0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5" xfId="0" applyFont="1" applyBorder="1"/>
    <xf numFmtId="0" fontId="0" fillId="0" borderId="26" xfId="0" applyFont="1" applyBorder="1"/>
    <xf numFmtId="0" fontId="0" fillId="0" borderId="2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7" xfId="0" applyFont="1" applyBorder="1"/>
    <xf numFmtId="0" fontId="0" fillId="0" borderId="28" xfId="0" applyFont="1" applyBorder="1"/>
    <xf numFmtId="0" fontId="0" fillId="0" borderId="2" xfId="0" applyFont="1" applyBorder="1" applyAlignment="1">
      <alignment vertical="center"/>
    </xf>
    <xf numFmtId="0" fontId="0" fillId="0" borderId="12" xfId="0" applyFont="1" applyBorder="1"/>
    <xf numFmtId="0" fontId="0" fillId="0" borderId="2" xfId="0" applyBorder="1" applyAlignment="1">
      <alignment vertical="center"/>
    </xf>
    <xf numFmtId="0" fontId="0" fillId="0" borderId="16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30" fillId="0" borderId="0" xfId="0" applyFont="1" applyBorder="1"/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ont="1" applyBorder="1"/>
    <xf numFmtId="0" fontId="0" fillId="0" borderId="37" xfId="0" applyBorder="1" applyAlignment="1">
      <alignment horizontal="center" vertical="center"/>
    </xf>
    <xf numFmtId="0" fontId="0" fillId="0" borderId="0" xfId="0" applyAlignment="1" applyProtection="1">
      <alignment vertical="center"/>
    </xf>
    <xf numFmtId="182" fontId="18" fillId="0" borderId="38" xfId="0" applyNumberFormat="1" applyFont="1" applyBorder="1" applyAlignment="1">
      <alignment vertical="center" shrinkToFit="1"/>
    </xf>
    <xf numFmtId="182" fontId="18" fillId="0" borderId="38" xfId="0" applyNumberFormat="1" applyFont="1" applyBorder="1" applyAlignment="1">
      <alignment horizontal="center" vertical="center" shrinkToFit="1"/>
    </xf>
    <xf numFmtId="0" fontId="19" fillId="0" borderId="38" xfId="0" applyFont="1" applyBorder="1" applyAlignment="1" applyProtection="1">
      <alignment vertical="center"/>
    </xf>
    <xf numFmtId="182" fontId="20" fillId="0" borderId="38" xfId="0" applyNumberFormat="1" applyFont="1" applyBorder="1" applyAlignment="1">
      <alignment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0" fillId="0" borderId="40" xfId="0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vertical="center"/>
    </xf>
    <xf numFmtId="0" fontId="7" fillId="5" borderId="4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7" fillId="5" borderId="44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0" fillId="0" borderId="46" xfId="0" applyFill="1" applyBorder="1" applyAlignment="1" applyProtection="1">
      <alignment horizontal="center" vertical="center" shrinkToFit="1"/>
    </xf>
    <xf numFmtId="0" fontId="7" fillId="0" borderId="47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5" borderId="48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</xf>
    <xf numFmtId="0" fontId="7" fillId="5" borderId="49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</xf>
    <xf numFmtId="0" fontId="7" fillId="0" borderId="51" xfId="0" quotePrefix="1" applyFont="1" applyFill="1" applyBorder="1" applyAlignment="1" applyProtection="1">
      <alignment vertical="center" shrinkToFit="1"/>
    </xf>
    <xf numFmtId="0" fontId="7" fillId="0" borderId="51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shrinkToFit="1"/>
    </xf>
    <xf numFmtId="0" fontId="7" fillId="0" borderId="47" xfId="0" quotePrefix="1" applyFont="1" applyFill="1" applyBorder="1" applyAlignment="1" applyProtection="1">
      <alignment vertical="center" shrinkToFit="1"/>
    </xf>
    <xf numFmtId="0" fontId="7" fillId="0" borderId="47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center" vertical="center" shrinkToFit="1"/>
    </xf>
    <xf numFmtId="0" fontId="7" fillId="0" borderId="49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44" xfId="0" quotePrefix="1" applyFont="1" applyFill="1" applyBorder="1" applyAlignment="1" applyProtection="1">
      <alignment vertical="center" shrinkToFit="1"/>
    </xf>
    <xf numFmtId="0" fontId="7" fillId="0" borderId="52" xfId="0" applyFont="1" applyFill="1" applyBorder="1" applyAlignment="1" applyProtection="1">
      <alignment horizontal="center" vertical="center" shrinkToFit="1"/>
    </xf>
    <xf numFmtId="0" fontId="0" fillId="0" borderId="53" xfId="0" applyFill="1" applyBorder="1" applyAlignment="1" applyProtection="1">
      <alignment horizontal="center" vertical="center" shrinkToFit="1"/>
    </xf>
    <xf numFmtId="0" fontId="7" fillId="0" borderId="54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</xf>
    <xf numFmtId="0" fontId="7" fillId="5" borderId="52" xfId="0" applyFont="1" applyFill="1" applyBorder="1" applyAlignment="1" applyProtection="1">
      <alignment horizontal="center" vertical="center" shrinkToFit="1"/>
      <protection locked="0"/>
    </xf>
    <xf numFmtId="0" fontId="7" fillId="5" borderId="54" xfId="0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Fill="1" applyBorder="1" applyAlignment="1" applyProtection="1">
      <alignment horizontal="center" vertical="center" shrinkToFit="1"/>
    </xf>
    <xf numFmtId="0" fontId="0" fillId="0" borderId="38" xfId="0" applyFill="1" applyBorder="1" applyAlignment="1" applyProtection="1">
      <alignment horizontal="center" vertical="center" shrinkToFit="1"/>
    </xf>
    <xf numFmtId="0" fontId="7" fillId="0" borderId="56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36" xfId="0" applyBorder="1" applyAlignment="1">
      <alignment vertical="center" shrinkToFit="1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6" xfId="0" applyFont="1" applyBorder="1" applyAlignment="1">
      <alignment vertical="center" shrinkToFit="1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58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74" xfId="0" applyFont="1" applyBorder="1" applyAlignment="1">
      <alignment horizontal="center" vertical="center" textRotation="255"/>
    </xf>
    <xf numFmtId="0" fontId="0" fillId="0" borderId="60" xfId="0" applyFont="1" applyBorder="1" applyAlignment="1">
      <alignment horizontal="center" vertical="center" textRotation="255"/>
    </xf>
    <xf numFmtId="0" fontId="0" fillId="0" borderId="18" xfId="0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 textRotation="255"/>
    </xf>
    <xf numFmtId="0" fontId="0" fillId="0" borderId="76" xfId="0" applyFont="1" applyBorder="1" applyAlignment="1">
      <alignment horizontal="center"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 wrapText="1"/>
    </xf>
    <xf numFmtId="0" fontId="0" fillId="0" borderId="73" xfId="0" applyFill="1" applyBorder="1" applyAlignment="1">
      <alignment horizontal="left" vertical="center" wrapText="1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61" xfId="0" applyBorder="1" applyAlignment="1">
      <alignment horizontal="center" vertical="center"/>
    </xf>
    <xf numFmtId="0" fontId="0" fillId="0" borderId="63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9" xfId="0" applyFill="1" applyBorder="1" applyAlignment="1">
      <alignment horizontal="left" vertical="center" wrapText="1"/>
    </xf>
    <xf numFmtId="0" fontId="0" fillId="0" borderId="67" xfId="0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1" fillId="0" borderId="7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shrinkToFit="1"/>
    </xf>
    <xf numFmtId="182" fontId="18" fillId="0" borderId="38" xfId="0" applyNumberFormat="1" applyFont="1" applyBorder="1" applyAlignment="1">
      <alignment horizontal="center" vertical="center" shrinkToFit="1"/>
    </xf>
    <xf numFmtId="0" fontId="20" fillId="0" borderId="38" xfId="0" applyNumberFormat="1" applyFont="1" applyBorder="1" applyAlignment="1">
      <alignment horizontal="center" vertical="center" shrinkToFit="1"/>
    </xf>
    <xf numFmtId="0" fontId="19" fillId="0" borderId="38" xfId="0" applyFont="1" applyBorder="1" applyAlignment="1" applyProtection="1">
      <alignment horizontal="left" vertical="center"/>
    </xf>
    <xf numFmtId="0" fontId="21" fillId="6" borderId="129" xfId="0" applyFont="1" applyFill="1" applyBorder="1" applyAlignment="1" applyProtection="1">
      <alignment horizontal="left" vertical="center" indent="1"/>
    </xf>
    <xf numFmtId="0" fontId="22" fillId="6" borderId="1" xfId="0" applyFont="1" applyFill="1" applyBorder="1" applyAlignment="1" applyProtection="1">
      <alignment horizontal="left" vertical="center" indent="1"/>
    </xf>
    <xf numFmtId="0" fontId="22" fillId="6" borderId="123" xfId="0" applyFont="1" applyFill="1" applyBorder="1" applyAlignment="1" applyProtection="1">
      <alignment horizontal="left" vertical="center" indent="1"/>
    </xf>
    <xf numFmtId="0" fontId="23" fillId="0" borderId="129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22" xfId="0" applyFont="1" applyBorder="1" applyAlignment="1" applyProtection="1">
      <alignment horizontal="center" vertical="center"/>
    </xf>
    <xf numFmtId="0" fontId="24" fillId="0" borderId="121" xfId="0" applyNumberFormat="1" applyFont="1" applyBorder="1" applyAlignment="1" applyProtection="1">
      <alignment horizontal="center" vertical="center" shrinkToFit="1"/>
    </xf>
    <xf numFmtId="0" fontId="24" fillId="0" borderId="1" xfId="0" applyNumberFormat="1" applyFont="1" applyBorder="1" applyAlignment="1" applyProtection="1">
      <alignment horizontal="center" vertical="center" shrinkToFit="1"/>
    </xf>
    <xf numFmtId="0" fontId="24" fillId="0" borderId="122" xfId="0" applyNumberFormat="1" applyFont="1" applyBorder="1" applyAlignment="1" applyProtection="1">
      <alignment horizontal="center" vertical="center" shrinkToFit="1"/>
    </xf>
    <xf numFmtId="0" fontId="24" fillId="0" borderId="121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</xf>
    <xf numFmtId="0" fontId="24" fillId="0" borderId="122" xfId="0" applyFont="1" applyBorder="1" applyAlignment="1" applyProtection="1">
      <alignment horizontal="center" vertical="center" shrinkToFit="1"/>
    </xf>
    <xf numFmtId="0" fontId="25" fillId="0" borderId="120" xfId="0" applyFont="1" applyBorder="1" applyAlignment="1" applyProtection="1">
      <alignment horizontal="center" vertical="center"/>
    </xf>
    <xf numFmtId="0" fontId="25" fillId="0" borderId="121" xfId="0" applyFont="1" applyBorder="1" applyAlignment="1" applyProtection="1">
      <alignment horizontal="center" vertical="center" wrapText="1"/>
    </xf>
    <xf numFmtId="0" fontId="25" fillId="0" borderId="122" xfId="0" applyFont="1" applyBorder="1" applyAlignment="1" applyProtection="1">
      <alignment horizontal="center" vertical="center" wrapText="1"/>
    </xf>
    <xf numFmtId="0" fontId="25" fillId="0" borderId="121" xfId="0" applyFont="1" applyBorder="1" applyAlignment="1" applyProtection="1">
      <alignment horizontal="center" vertical="center"/>
    </xf>
    <xf numFmtId="0" fontId="25" fillId="0" borderId="123" xfId="0" applyFont="1" applyBorder="1" applyAlignment="1" applyProtection="1">
      <alignment horizontal="center" vertical="center"/>
    </xf>
    <xf numFmtId="0" fontId="26" fillId="0" borderId="124" xfId="0" applyFont="1" applyBorder="1" applyAlignment="1" applyProtection="1">
      <alignment horizontal="center" vertical="center" shrinkToFit="1"/>
    </xf>
    <xf numFmtId="0" fontId="26" fillId="0" borderId="98" xfId="0" applyFont="1" applyBorder="1" applyAlignment="1" applyProtection="1">
      <alignment horizontal="center" vertical="center" shrinkToFit="1"/>
    </xf>
    <xf numFmtId="0" fontId="26" fillId="0" borderId="112" xfId="0" applyFont="1" applyBorder="1" applyAlignment="1" applyProtection="1">
      <alignment horizontal="center" vertical="center" shrinkToFit="1"/>
    </xf>
    <xf numFmtId="0" fontId="27" fillId="0" borderId="125" xfId="0" applyFont="1" applyBorder="1" applyAlignment="1" applyProtection="1">
      <alignment horizontal="center" vertical="center" shrinkToFit="1"/>
      <protection locked="0"/>
    </xf>
    <xf numFmtId="0" fontId="27" fillId="0" borderId="40" xfId="0" applyFont="1" applyBorder="1" applyAlignment="1" applyProtection="1">
      <alignment horizontal="center" vertical="center" shrinkToFit="1"/>
      <protection locked="0"/>
    </xf>
    <xf numFmtId="0" fontId="27" fillId="0" borderId="41" xfId="0" applyFont="1" applyBorder="1" applyAlignment="1" applyProtection="1">
      <alignment horizontal="center" vertical="center" shrinkToFit="1"/>
      <protection locked="0"/>
    </xf>
    <xf numFmtId="0" fontId="27" fillId="0" borderId="100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44" xfId="0" applyFont="1" applyBorder="1" applyAlignment="1" applyProtection="1">
      <alignment horizontal="center" vertical="center" shrinkToFit="1"/>
      <protection locked="0"/>
    </xf>
    <xf numFmtId="0" fontId="27" fillId="0" borderId="36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27" fillId="0" borderId="49" xfId="0" applyFont="1" applyBorder="1" applyAlignment="1" applyProtection="1">
      <alignment horizontal="center" vertical="center" shrinkToFit="1"/>
      <protection locked="0"/>
    </xf>
    <xf numFmtId="0" fontId="7" fillId="0" borderId="126" xfId="0" applyFont="1" applyFill="1" applyBorder="1" applyAlignment="1" applyProtection="1">
      <alignment horizontal="center" vertical="center" shrinkToFit="1"/>
    </xf>
    <xf numFmtId="0" fontId="7" fillId="0" borderId="127" xfId="0" applyFont="1" applyFill="1" applyBorder="1" applyAlignment="1" applyProtection="1">
      <alignment horizontal="center" vertical="center" shrinkToFit="1"/>
    </xf>
    <xf numFmtId="0" fontId="7" fillId="0" borderId="128" xfId="0" applyFont="1" applyFill="1" applyBorder="1" applyAlignment="1" applyProtection="1">
      <alignment horizontal="center" vertical="center" shrinkToFit="1"/>
    </xf>
    <xf numFmtId="0" fontId="7" fillId="0" borderId="105" xfId="0" applyFont="1" applyFill="1" applyBorder="1" applyAlignment="1" applyProtection="1">
      <alignment horizontal="center" vertical="center" shrinkToFit="1"/>
    </xf>
    <xf numFmtId="0" fontId="7" fillId="0" borderId="106" xfId="0" applyFont="1" applyFill="1" applyBorder="1" applyAlignment="1" applyProtection="1">
      <alignment horizontal="center" vertical="center" shrinkToFit="1"/>
    </xf>
    <xf numFmtId="0" fontId="7" fillId="0" borderId="107" xfId="0" applyFont="1" applyFill="1" applyBorder="1" applyAlignment="1" applyProtection="1">
      <alignment horizontal="center" vertical="center" shrinkToFit="1"/>
    </xf>
    <xf numFmtId="0" fontId="7" fillId="0" borderId="113" xfId="0" applyFont="1" applyFill="1" applyBorder="1" applyAlignment="1" applyProtection="1">
      <alignment horizontal="center" vertical="center" shrinkToFit="1"/>
    </xf>
    <xf numFmtId="0" fontId="7" fillId="0" borderId="114" xfId="0" applyFont="1" applyFill="1" applyBorder="1" applyAlignment="1" applyProtection="1">
      <alignment horizontal="center" vertical="center" shrinkToFit="1"/>
    </xf>
    <xf numFmtId="0" fontId="7" fillId="0" borderId="115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horizontal="center" vertical="center" shrinkToFit="1"/>
    </xf>
    <xf numFmtId="0" fontId="28" fillId="0" borderId="39" xfId="0" applyFont="1" applyFill="1" applyBorder="1" applyAlignment="1" applyProtection="1">
      <alignment horizontal="center" vertical="center" shrinkToFit="1"/>
    </xf>
    <xf numFmtId="0" fontId="28" fillId="0" borderId="41" xfId="0" applyFont="1" applyFill="1" applyBorder="1" applyAlignment="1" applyProtection="1">
      <alignment horizontal="center" vertical="center" shrinkToFit="1"/>
    </xf>
    <xf numFmtId="0" fontId="28" fillId="0" borderId="119" xfId="0" applyFont="1" applyFill="1" applyBorder="1" applyAlignment="1" applyProtection="1">
      <alignment horizontal="center" vertical="center" shrinkToFit="1"/>
    </xf>
    <xf numFmtId="0" fontId="7" fillId="5" borderId="94" xfId="0" applyFont="1" applyFill="1" applyBorder="1" applyAlignment="1" applyProtection="1">
      <alignment horizontal="center" vertical="center" shrinkToFit="1"/>
      <protection locked="0"/>
    </xf>
    <xf numFmtId="0" fontId="7" fillId="5" borderId="95" xfId="0" applyFont="1" applyFill="1" applyBorder="1" applyAlignment="1" applyProtection="1">
      <alignment horizontal="center" vertical="center" shrinkToFit="1"/>
      <protection locked="0"/>
    </xf>
    <xf numFmtId="0" fontId="28" fillId="0" borderId="94" xfId="0" applyFont="1" applyFill="1" applyBorder="1" applyAlignment="1" applyProtection="1">
      <alignment horizontal="center" vertical="center" shrinkToFit="1"/>
    </xf>
    <xf numFmtId="0" fontId="28" fillId="0" borderId="95" xfId="0" applyFont="1" applyFill="1" applyBorder="1" applyAlignment="1" applyProtection="1">
      <alignment horizontal="center" vertical="center" shrinkToFit="1"/>
    </xf>
    <xf numFmtId="0" fontId="28" fillId="0" borderId="96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28" fillId="0" borderId="43" xfId="0" applyFont="1" applyFill="1" applyBorder="1" applyAlignment="1" applyProtection="1">
      <alignment horizontal="center" vertical="center" shrinkToFit="1"/>
    </xf>
    <xf numFmtId="0" fontId="28" fillId="0" borderId="44" xfId="0" applyFont="1" applyFill="1" applyBorder="1" applyAlignment="1" applyProtection="1">
      <alignment horizontal="center" vertical="center" shrinkToFit="1"/>
    </xf>
    <xf numFmtId="0" fontId="28" fillId="0" borderId="93" xfId="0" applyFont="1" applyFill="1" applyBorder="1" applyAlignment="1" applyProtection="1">
      <alignment horizontal="center" vertical="center" shrinkToFit="1"/>
    </xf>
    <xf numFmtId="0" fontId="26" fillId="0" borderId="111" xfId="0" applyFont="1" applyBorder="1" applyAlignment="1" applyProtection="1">
      <alignment horizontal="center" vertical="center" shrinkToFit="1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27" fillId="0" borderId="50" xfId="0" applyFont="1" applyBorder="1" applyAlignment="1" applyProtection="1">
      <alignment horizontal="center" vertical="center" shrinkToFit="1"/>
      <protection locked="0"/>
    </xf>
    <xf numFmtId="0" fontId="27" fillId="0" borderId="51" xfId="0" applyFont="1" applyBorder="1" applyAlignment="1" applyProtection="1">
      <alignment horizontal="center" vertical="center" shrinkToFit="1"/>
      <protection locked="0"/>
    </xf>
    <xf numFmtId="0" fontId="7" fillId="0" borderId="102" xfId="0" applyFont="1" applyFill="1" applyBorder="1" applyAlignment="1" applyProtection="1">
      <alignment horizontal="center" vertical="center" shrinkToFit="1"/>
    </xf>
    <xf numFmtId="0" fontId="7" fillId="0" borderId="103" xfId="0" applyFont="1" applyFill="1" applyBorder="1" applyAlignment="1" applyProtection="1">
      <alignment horizontal="center" vertical="center" shrinkToFit="1"/>
    </xf>
    <xf numFmtId="0" fontId="7" fillId="0" borderId="104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51" xfId="0" applyFont="1" applyFill="1" applyBorder="1" applyAlignment="1" applyProtection="1">
      <alignment horizontal="center" vertical="center" shrinkToFit="1"/>
    </xf>
    <xf numFmtId="0" fontId="28" fillId="0" borderId="116" xfId="0" applyFont="1" applyFill="1" applyBorder="1" applyAlignment="1" applyProtection="1">
      <alignment horizontal="center" vertical="center" shrinkToFit="1"/>
    </xf>
    <xf numFmtId="0" fontId="28" fillId="0" borderId="117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center" vertical="center" shrinkToFit="1"/>
    </xf>
    <xf numFmtId="0" fontId="7" fillId="0" borderId="49" xfId="0" applyFont="1" applyFill="1" applyBorder="1" applyAlignment="1" applyProtection="1">
      <alignment horizontal="center" vertical="center" shrinkToFit="1"/>
    </xf>
    <xf numFmtId="0" fontId="28" fillId="0" borderId="45" xfId="0" applyFont="1" applyFill="1" applyBorder="1" applyAlignment="1" applyProtection="1">
      <alignment horizontal="center" vertical="center" shrinkToFit="1"/>
    </xf>
    <xf numFmtId="0" fontId="28" fillId="0" borderId="47" xfId="0" applyFont="1" applyFill="1" applyBorder="1" applyAlignment="1" applyProtection="1">
      <alignment horizontal="center" vertical="center" shrinkToFit="1"/>
    </xf>
    <xf numFmtId="0" fontId="28" fillId="0" borderId="48" xfId="0" applyFont="1" applyFill="1" applyBorder="1" applyAlignment="1" applyProtection="1">
      <alignment horizontal="center" vertical="center" shrinkToFit="1"/>
    </xf>
    <xf numFmtId="0" fontId="28" fillId="0" borderId="49" xfId="0" applyFont="1" applyFill="1" applyBorder="1" applyAlignment="1" applyProtection="1">
      <alignment horizontal="center" vertical="center" shrinkToFit="1"/>
    </xf>
    <xf numFmtId="0" fontId="28" fillId="0" borderId="118" xfId="0" applyFont="1" applyFill="1" applyBorder="1" applyAlignment="1" applyProtection="1">
      <alignment horizontal="center" vertical="center" shrinkToFit="1"/>
    </xf>
    <xf numFmtId="0" fontId="28" fillId="0" borderId="97" xfId="0" applyFont="1" applyFill="1" applyBorder="1" applyAlignment="1" applyProtection="1">
      <alignment horizontal="center" vertical="center" shrinkToFit="1"/>
    </xf>
    <xf numFmtId="0" fontId="28" fillId="0" borderId="26" xfId="0" applyFont="1" applyFill="1" applyBorder="1" applyAlignment="1" applyProtection="1">
      <alignment horizontal="center" vertical="center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51" xfId="0" applyFont="1" applyFill="1" applyBorder="1" applyAlignment="1" applyProtection="1">
      <alignment horizontal="center" vertical="center" shrinkToFit="1"/>
    </xf>
    <xf numFmtId="0" fontId="28" fillId="0" borderId="24" xfId="0" applyFont="1" applyFill="1" applyBorder="1" applyAlignment="1" applyProtection="1">
      <alignment horizontal="center" vertical="center" shrinkToFit="1"/>
    </xf>
    <xf numFmtId="0" fontId="28" fillId="0" borderId="55" xfId="0" applyFont="1" applyFill="1" applyBorder="1" applyAlignment="1" applyProtection="1">
      <alignment horizontal="center" vertical="center" shrinkToFit="1"/>
    </xf>
    <xf numFmtId="0" fontId="28" fillId="0" borderId="56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shrinkToFit="1"/>
    </xf>
    <xf numFmtId="0" fontId="7" fillId="0" borderId="47" xfId="0" applyFont="1" applyFill="1" applyBorder="1" applyAlignment="1" applyProtection="1">
      <alignment horizontal="center" vertical="center" shrinkToFit="1"/>
    </xf>
    <xf numFmtId="0" fontId="28" fillId="0" borderId="28" xfId="0" applyFont="1" applyFill="1" applyBorder="1" applyAlignment="1" applyProtection="1">
      <alignment horizontal="center" vertical="center" shrinkToFit="1"/>
    </xf>
    <xf numFmtId="0" fontId="26" fillId="0" borderId="99" xfId="0" applyFont="1" applyBorder="1" applyAlignment="1" applyProtection="1">
      <alignment horizontal="center" vertical="center" shrinkToFit="1"/>
    </xf>
    <xf numFmtId="0" fontId="27" fillId="0" borderId="101" xfId="0" applyFont="1" applyBorder="1" applyAlignment="1" applyProtection="1">
      <alignment horizontal="center" vertical="center" shrinkToFit="1"/>
      <protection locked="0"/>
    </xf>
    <xf numFmtId="0" fontId="27" fillId="0" borderId="38" xfId="0" applyFont="1" applyBorder="1" applyAlignment="1" applyProtection="1">
      <alignment horizontal="center" vertical="center" shrinkToFit="1"/>
      <protection locked="0"/>
    </xf>
    <xf numFmtId="0" fontId="27" fillId="0" borderId="56" xfId="0" applyFont="1" applyBorder="1" applyAlignment="1" applyProtection="1">
      <alignment horizontal="center" vertical="center" shrinkToFit="1"/>
      <protection locked="0"/>
    </xf>
    <xf numFmtId="0" fontId="7" fillId="0" borderId="108" xfId="0" applyFont="1" applyFill="1" applyBorder="1" applyAlignment="1" applyProtection="1">
      <alignment horizontal="center" vertical="center" shrinkToFit="1"/>
    </xf>
    <xf numFmtId="0" fontId="7" fillId="0" borderId="109" xfId="0" applyFont="1" applyFill="1" applyBorder="1" applyAlignment="1" applyProtection="1">
      <alignment horizontal="center" vertical="center" shrinkToFit="1"/>
    </xf>
    <xf numFmtId="0" fontId="7" fillId="0" borderId="110" xfId="0" applyFont="1" applyFill="1" applyBorder="1" applyAlignment="1" applyProtection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 shrinkToFit="1"/>
    </xf>
    <xf numFmtId="0" fontId="7" fillId="0" borderId="56" xfId="0" applyFont="1" applyFill="1" applyBorder="1" applyAlignment="1" applyProtection="1">
      <alignment horizontal="center" vertical="center" shrinkToFit="1"/>
    </xf>
    <xf numFmtId="0" fontId="26" fillId="0" borderId="40" xfId="0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  <protection locked="0"/>
    </xf>
  </cellXfs>
  <cellStyles count="10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標準" xfId="0" builtinId="0"/>
    <cellStyle name="網掛け" xfId="9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24" name="Line 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25" name="Line 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26" name="Line 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27" name="Line 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28" name="Line 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29" name="Line 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30" name="Line 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31" name="Line 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6932" name="Line 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6933" name="Line 1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34" name="Line 1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35" name="Line 1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36" name="Line 1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37" name="Line 1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38" name="Line 1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939" name="Line 1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40" name="Line 1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6941" name="Line 1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6942" name="Line 1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6943" name="Line 2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6944" name="Line 21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6945" name="Line 22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37</xdr:col>
      <xdr:colOff>38100</xdr:colOff>
      <xdr:row>21</xdr:row>
      <xdr:rowOff>0</xdr:rowOff>
    </xdr:from>
    <xdr:to>
      <xdr:col>39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810875" y="70104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3" name="テキスト 53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4" name="テキスト 54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5" name="テキスト 55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6" name="テキスト 56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48" name="Line 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49" name="Line 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50" name="Line 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51" name="Line 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52" name="Line 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53" name="Line 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54" name="Line 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55" name="Line 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7956" name="Line 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7957" name="Line 1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58" name="Line 1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59" name="Line 1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60" name="Line 1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61" name="Line 1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62" name="Line 1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7963" name="Line 1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64" name="Line 1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7965" name="Line 1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7966" name="Line 1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7967" name="Line 2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7968" name="Line 21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7969" name="Line 22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37</xdr:col>
      <xdr:colOff>38100</xdr:colOff>
      <xdr:row>21</xdr:row>
      <xdr:rowOff>0</xdr:rowOff>
    </xdr:from>
    <xdr:to>
      <xdr:col>39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810875" y="70104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3" name="テキスト 53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4" name="テキスト 54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5" name="テキスト 55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6" name="テキスト 56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72" name="Line 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73" name="Line 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74" name="Line 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75" name="Line 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76" name="Line 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77" name="Line 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78" name="Line 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79" name="Line 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8980" name="Line 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8981" name="Line 1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82" name="Line 1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83" name="Line 1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84" name="Line 1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85" name="Line 1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86" name="Line 1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8987" name="Line 1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88" name="Line 1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8989" name="Line 1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8990" name="Line 1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8991" name="Line 2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8992" name="Line 21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8993" name="Line 22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37</xdr:col>
      <xdr:colOff>38100</xdr:colOff>
      <xdr:row>21</xdr:row>
      <xdr:rowOff>0</xdr:rowOff>
    </xdr:from>
    <xdr:to>
      <xdr:col>39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810875" y="70104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3" name="テキスト 53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4" name="テキスト 54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5" name="テキスト 55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6" name="テキスト 56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70" name="Line 1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71" name="Line 2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72" name="Line 3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73" name="Line 4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74" name="Line 5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75" name="Line 6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76" name="Line 7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77" name="Line 8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80278" name="Line 9"/>
        <xdr:cNvSpPr>
          <a:spLocks noChangeShapeType="1"/>
        </xdr:cNvSpPr>
      </xdr:nvSpPr>
      <xdr:spPr bwMode="auto">
        <a:xfrm>
          <a:off x="14106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80279" name="Line 10"/>
        <xdr:cNvSpPr>
          <a:spLocks noChangeShapeType="1"/>
        </xdr:cNvSpPr>
      </xdr:nvSpPr>
      <xdr:spPr bwMode="auto">
        <a:xfrm>
          <a:off x="14106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80" name="Line 11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81" name="Line 12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82" name="Line 13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83" name="Line 14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84" name="Line 15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80285" name="Line 16"/>
        <xdr:cNvSpPr>
          <a:spLocks noChangeShapeType="1"/>
        </xdr:cNvSpPr>
      </xdr:nvSpPr>
      <xdr:spPr bwMode="auto">
        <a:xfrm>
          <a:off x="27051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86" name="Line 17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0287" name="Line 18"/>
        <xdr:cNvSpPr>
          <a:spLocks noChangeShapeType="1"/>
        </xdr:cNvSpPr>
      </xdr:nvSpPr>
      <xdr:spPr bwMode="auto">
        <a:xfrm>
          <a:off x="9334500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80288" name="Line 19"/>
        <xdr:cNvSpPr>
          <a:spLocks noChangeShapeType="1"/>
        </xdr:cNvSpPr>
      </xdr:nvSpPr>
      <xdr:spPr bwMode="auto">
        <a:xfrm>
          <a:off x="14106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80289" name="Line 20"/>
        <xdr:cNvSpPr>
          <a:spLocks noChangeShapeType="1"/>
        </xdr:cNvSpPr>
      </xdr:nvSpPr>
      <xdr:spPr bwMode="auto">
        <a:xfrm>
          <a:off x="14106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219075</xdr:colOff>
      <xdr:row>21</xdr:row>
      <xdr:rowOff>0</xdr:rowOff>
    </xdr:to>
    <xdr:sp macro="" textlink="">
      <xdr:nvSpPr>
        <xdr:cNvPr id="80290" name="Line 21"/>
        <xdr:cNvSpPr>
          <a:spLocks noChangeShapeType="1"/>
        </xdr:cNvSpPr>
      </xdr:nvSpPr>
      <xdr:spPr bwMode="auto">
        <a:xfrm>
          <a:off x="112680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219075</xdr:colOff>
      <xdr:row>21</xdr:row>
      <xdr:rowOff>0</xdr:rowOff>
    </xdr:to>
    <xdr:sp macro="" textlink="">
      <xdr:nvSpPr>
        <xdr:cNvPr id="80291" name="Line 22"/>
        <xdr:cNvSpPr>
          <a:spLocks noChangeShapeType="1"/>
        </xdr:cNvSpPr>
      </xdr:nvSpPr>
      <xdr:spPr bwMode="auto">
        <a:xfrm>
          <a:off x="112680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5337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5337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5337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5337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8505825" y="668655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8505825" y="668655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37</xdr:col>
      <xdr:colOff>38100</xdr:colOff>
      <xdr:row>21</xdr:row>
      <xdr:rowOff>0</xdr:rowOff>
    </xdr:from>
    <xdr:to>
      <xdr:col>39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477500" y="6686550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36245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36245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36245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36245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19112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19112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19112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19112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01980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01980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01980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019800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3" name="テキスト 53"/>
        <xdr:cNvSpPr txBox="1">
          <a:spLocks noChangeArrowheads="1"/>
        </xdr:cNvSpPr>
      </xdr:nvSpPr>
      <xdr:spPr bwMode="auto">
        <a:xfrm>
          <a:off x="68484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4" name="テキスト 54"/>
        <xdr:cNvSpPr txBox="1">
          <a:spLocks noChangeArrowheads="1"/>
        </xdr:cNvSpPr>
      </xdr:nvSpPr>
      <xdr:spPr bwMode="auto">
        <a:xfrm>
          <a:off x="68484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5" name="テキスト 55"/>
        <xdr:cNvSpPr txBox="1">
          <a:spLocks noChangeArrowheads="1"/>
        </xdr:cNvSpPr>
      </xdr:nvSpPr>
      <xdr:spPr bwMode="auto">
        <a:xfrm>
          <a:off x="68484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6" name="テキスト 56"/>
        <xdr:cNvSpPr txBox="1">
          <a:spLocks noChangeArrowheads="1"/>
        </xdr:cNvSpPr>
      </xdr:nvSpPr>
      <xdr:spPr bwMode="auto">
        <a:xfrm>
          <a:off x="6848475" y="66865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15" name="Line 1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16" name="Line 2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17" name="Line 3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18" name="Line 4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19" name="Line 5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20" name="Line 6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21" name="Line 7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22" name="Line 8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0</xdr:colOff>
      <xdr:row>33</xdr:row>
      <xdr:rowOff>0</xdr:rowOff>
    </xdr:to>
    <xdr:sp macro="" textlink="">
      <xdr:nvSpPr>
        <xdr:cNvPr id="80323" name="Line 9"/>
        <xdr:cNvSpPr>
          <a:spLocks noChangeShapeType="1"/>
        </xdr:cNvSpPr>
      </xdr:nvSpPr>
      <xdr:spPr bwMode="auto">
        <a:xfrm>
          <a:off x="161639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0</xdr:colOff>
      <xdr:row>33</xdr:row>
      <xdr:rowOff>0</xdr:rowOff>
    </xdr:to>
    <xdr:sp macro="" textlink="">
      <xdr:nvSpPr>
        <xdr:cNvPr id="80324" name="Line 10"/>
        <xdr:cNvSpPr>
          <a:spLocks noChangeShapeType="1"/>
        </xdr:cNvSpPr>
      </xdr:nvSpPr>
      <xdr:spPr bwMode="auto">
        <a:xfrm>
          <a:off x="161639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25" name="Line 11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26" name="Line 12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27" name="Line 13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28" name="Line 14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29" name="Line 15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30" name="Line 16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31" name="Line 17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33</xdr:row>
      <xdr:rowOff>0</xdr:rowOff>
    </xdr:from>
    <xdr:to>
      <xdr:col>36</xdr:col>
      <xdr:colOff>0</xdr:colOff>
      <xdr:row>33</xdr:row>
      <xdr:rowOff>0</xdr:rowOff>
    </xdr:to>
    <xdr:sp macro="" textlink="">
      <xdr:nvSpPr>
        <xdr:cNvPr id="80332" name="Line 18"/>
        <xdr:cNvSpPr>
          <a:spLocks noChangeShapeType="1"/>
        </xdr:cNvSpPr>
      </xdr:nvSpPr>
      <xdr:spPr bwMode="auto">
        <a:xfrm>
          <a:off x="101631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0</xdr:colOff>
      <xdr:row>33</xdr:row>
      <xdr:rowOff>0</xdr:rowOff>
    </xdr:to>
    <xdr:sp macro="" textlink="">
      <xdr:nvSpPr>
        <xdr:cNvPr id="80333" name="Line 19"/>
        <xdr:cNvSpPr>
          <a:spLocks noChangeShapeType="1"/>
        </xdr:cNvSpPr>
      </xdr:nvSpPr>
      <xdr:spPr bwMode="auto">
        <a:xfrm>
          <a:off x="161639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33</xdr:row>
      <xdr:rowOff>0</xdr:rowOff>
    </xdr:from>
    <xdr:to>
      <xdr:col>46</xdr:col>
      <xdr:colOff>0</xdr:colOff>
      <xdr:row>33</xdr:row>
      <xdr:rowOff>0</xdr:rowOff>
    </xdr:to>
    <xdr:sp macro="" textlink="">
      <xdr:nvSpPr>
        <xdr:cNvPr id="80334" name="Line 20"/>
        <xdr:cNvSpPr>
          <a:spLocks noChangeShapeType="1"/>
        </xdr:cNvSpPr>
      </xdr:nvSpPr>
      <xdr:spPr bwMode="auto">
        <a:xfrm>
          <a:off x="161639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361950</xdr:colOff>
      <xdr:row>33</xdr:row>
      <xdr:rowOff>0</xdr:rowOff>
    </xdr:from>
    <xdr:to>
      <xdr:col>42</xdr:col>
      <xdr:colOff>219075</xdr:colOff>
      <xdr:row>33</xdr:row>
      <xdr:rowOff>0</xdr:rowOff>
    </xdr:to>
    <xdr:sp macro="" textlink="">
      <xdr:nvSpPr>
        <xdr:cNvPr id="80335" name="Line 21"/>
        <xdr:cNvSpPr>
          <a:spLocks noChangeShapeType="1"/>
        </xdr:cNvSpPr>
      </xdr:nvSpPr>
      <xdr:spPr bwMode="auto">
        <a:xfrm>
          <a:off x="1289685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361950</xdr:colOff>
      <xdr:row>33</xdr:row>
      <xdr:rowOff>0</xdr:rowOff>
    </xdr:from>
    <xdr:to>
      <xdr:col>42</xdr:col>
      <xdr:colOff>219075</xdr:colOff>
      <xdr:row>33</xdr:row>
      <xdr:rowOff>0</xdr:rowOff>
    </xdr:to>
    <xdr:sp macro="" textlink="">
      <xdr:nvSpPr>
        <xdr:cNvPr id="80336" name="Line 22"/>
        <xdr:cNvSpPr>
          <a:spLocks noChangeShapeType="1"/>
        </xdr:cNvSpPr>
      </xdr:nvSpPr>
      <xdr:spPr bwMode="auto">
        <a:xfrm>
          <a:off x="1289685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69" name="テキスト 53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70" name="テキスト 54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71" name="テキスト 55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72" name="テキスト 56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35</xdr:col>
      <xdr:colOff>85725</xdr:colOff>
      <xdr:row>33</xdr:row>
      <xdr:rowOff>0</xdr:rowOff>
    </xdr:to>
    <xdr:sp macro="" textlink="">
      <xdr:nvSpPr>
        <xdr:cNvPr id="73" name="テキスト 57"/>
        <xdr:cNvSpPr txBox="1">
          <a:spLocks noChangeArrowheads="1"/>
        </xdr:cNvSpPr>
      </xdr:nvSpPr>
      <xdr:spPr bwMode="auto">
        <a:xfrm>
          <a:off x="9334500" y="923925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33</xdr:row>
      <xdr:rowOff>0</xdr:rowOff>
    </xdr:from>
    <xdr:to>
      <xdr:col>35</xdr:col>
      <xdr:colOff>85725</xdr:colOff>
      <xdr:row>33</xdr:row>
      <xdr:rowOff>0</xdr:rowOff>
    </xdr:to>
    <xdr:sp macro="" textlink="">
      <xdr:nvSpPr>
        <xdr:cNvPr id="74" name="テキスト 58"/>
        <xdr:cNvSpPr txBox="1">
          <a:spLocks noChangeArrowheads="1"/>
        </xdr:cNvSpPr>
      </xdr:nvSpPr>
      <xdr:spPr bwMode="auto">
        <a:xfrm>
          <a:off x="9334500" y="923925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40</xdr:col>
      <xdr:colOff>38100</xdr:colOff>
      <xdr:row>33</xdr:row>
      <xdr:rowOff>0</xdr:rowOff>
    </xdr:from>
    <xdr:to>
      <xdr:col>42</xdr:col>
      <xdr:colOff>9525</xdr:colOff>
      <xdr:row>33</xdr:row>
      <xdr:rowOff>0</xdr:rowOff>
    </xdr:to>
    <xdr:sp macro="" textlink="">
      <xdr:nvSpPr>
        <xdr:cNvPr id="75" name="テキスト 59"/>
        <xdr:cNvSpPr txBox="1">
          <a:spLocks noChangeArrowheads="1"/>
        </xdr:cNvSpPr>
      </xdr:nvSpPr>
      <xdr:spPr bwMode="auto">
        <a:xfrm>
          <a:off x="11306175" y="9239250"/>
          <a:ext cx="1238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76" name="テキスト 53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77" name="テキスト 54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78" name="テキスト 55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79" name="テキスト 56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80" name="テキスト 53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81" name="テキスト 54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82" name="テキスト 55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83" name="テキスト 56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84" name="テキスト 53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85" name="テキスト 54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86" name="テキスト 55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87" name="テキスト 56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88" name="テキスト 53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89" name="テキスト 54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90" name="テキスト 55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91" name="テキスト 56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92" name="テキスト 53"/>
        <xdr:cNvSpPr txBox="1">
          <a:spLocks noChangeArrowheads="1"/>
        </xdr:cNvSpPr>
      </xdr:nvSpPr>
      <xdr:spPr bwMode="auto">
        <a:xfrm>
          <a:off x="7677150" y="92392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93" name="テキスト 54"/>
        <xdr:cNvSpPr txBox="1">
          <a:spLocks noChangeArrowheads="1"/>
        </xdr:cNvSpPr>
      </xdr:nvSpPr>
      <xdr:spPr bwMode="auto">
        <a:xfrm>
          <a:off x="7677150" y="92392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94" name="テキスト 55"/>
        <xdr:cNvSpPr txBox="1">
          <a:spLocks noChangeArrowheads="1"/>
        </xdr:cNvSpPr>
      </xdr:nvSpPr>
      <xdr:spPr bwMode="auto">
        <a:xfrm>
          <a:off x="7677150" y="92392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95" name="テキスト 56"/>
        <xdr:cNvSpPr txBox="1">
          <a:spLocks noChangeArrowheads="1"/>
        </xdr:cNvSpPr>
      </xdr:nvSpPr>
      <xdr:spPr bwMode="auto">
        <a:xfrm>
          <a:off x="7677150" y="92392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64" name="Line 1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65" name="Line 2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66" name="Line 5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67" name="Line 6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68" name="Line 11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69" name="Line 12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70" name="Line 15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71" name="Line 16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04" name="テキスト 53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05" name="テキスト 54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06" name="テキスト 55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07" name="テキスト 56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08" name="テキスト 53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09" name="テキスト 54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10" name="テキスト 55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11" name="テキスト 56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12" name="テキスト 53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13" name="テキスト 54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14" name="テキスト 55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15" name="テキスト 56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16" name="テキスト 53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17" name="テキスト 54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18" name="テキスト 55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19" name="テキスト 56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0" name="テキスト 53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1" name="テキスト 54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2" name="テキスト 55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23" name="テキスト 56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24" name="テキスト 53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25" name="テキスト 54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26" name="テキスト 55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27" name="テキスト 56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96" name="Line 1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97" name="Line 2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98" name="Line 5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399" name="Line 6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400" name="Line 11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401" name="Line 12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402" name="Line 15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0</xdr:colOff>
      <xdr:row>35</xdr:row>
      <xdr:rowOff>0</xdr:rowOff>
    </xdr:to>
    <xdr:sp macro="" textlink="">
      <xdr:nvSpPr>
        <xdr:cNvPr id="80403" name="Line 16"/>
        <xdr:cNvSpPr>
          <a:spLocks noChangeShapeType="1"/>
        </xdr:cNvSpPr>
      </xdr:nvSpPr>
      <xdr:spPr bwMode="auto">
        <a:xfrm>
          <a:off x="2705100" y="965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36" name="テキスト 53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37" name="テキスト 54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38" name="テキスト 55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14</xdr:col>
      <xdr:colOff>0</xdr:colOff>
      <xdr:row>35</xdr:row>
      <xdr:rowOff>0</xdr:rowOff>
    </xdr:to>
    <xdr:sp macro="" textlink="">
      <xdr:nvSpPr>
        <xdr:cNvPr id="139" name="テキスト 56"/>
        <xdr:cNvSpPr txBox="1">
          <a:spLocks noChangeArrowheads="1"/>
        </xdr:cNvSpPr>
      </xdr:nvSpPr>
      <xdr:spPr bwMode="auto">
        <a:xfrm>
          <a:off x="35337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40" name="テキスト 53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41" name="テキスト 54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42" name="テキスト 55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43" name="テキスト 56"/>
        <xdr:cNvSpPr txBox="1">
          <a:spLocks noChangeArrowheads="1"/>
        </xdr:cNvSpPr>
      </xdr:nvSpPr>
      <xdr:spPr bwMode="auto">
        <a:xfrm>
          <a:off x="436245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44" name="テキスト 53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45" name="テキスト 54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46" name="テキスト 55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147" name="テキスト 56"/>
        <xdr:cNvSpPr txBox="1">
          <a:spLocks noChangeArrowheads="1"/>
        </xdr:cNvSpPr>
      </xdr:nvSpPr>
      <xdr:spPr bwMode="auto">
        <a:xfrm>
          <a:off x="519112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48" name="テキスト 53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49" name="テキスト 54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50" name="テキスト 55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23</xdr:col>
      <xdr:colOff>0</xdr:colOff>
      <xdr:row>35</xdr:row>
      <xdr:rowOff>0</xdr:rowOff>
    </xdr:to>
    <xdr:sp macro="" textlink="">
      <xdr:nvSpPr>
        <xdr:cNvPr id="151" name="テキスト 56"/>
        <xdr:cNvSpPr txBox="1">
          <a:spLocks noChangeArrowheads="1"/>
        </xdr:cNvSpPr>
      </xdr:nvSpPr>
      <xdr:spPr bwMode="auto">
        <a:xfrm>
          <a:off x="6019800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52" name="テキスト 53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53" name="テキスト 54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54" name="テキスト 55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155" name="テキスト 56"/>
        <xdr:cNvSpPr txBox="1">
          <a:spLocks noChangeArrowheads="1"/>
        </xdr:cNvSpPr>
      </xdr:nvSpPr>
      <xdr:spPr bwMode="auto">
        <a:xfrm>
          <a:off x="6848475" y="96583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56" name="テキスト 53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57" name="テキスト 54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58" name="テキスト 55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159" name="テキスト 56"/>
        <xdr:cNvSpPr txBox="1">
          <a:spLocks noChangeArrowheads="1"/>
        </xdr:cNvSpPr>
      </xdr:nvSpPr>
      <xdr:spPr bwMode="auto">
        <a:xfrm>
          <a:off x="7677150" y="965835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28" name="Line 1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29" name="Line 2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30" name="Line 3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31" name="Line 4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32" name="Line 5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33" name="Line 6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34" name="Line 7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35" name="Line 8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80436" name="Line 9"/>
        <xdr:cNvSpPr>
          <a:spLocks noChangeShapeType="1"/>
        </xdr:cNvSpPr>
      </xdr:nvSpPr>
      <xdr:spPr bwMode="auto">
        <a:xfrm>
          <a:off x="141065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80437" name="Line 10"/>
        <xdr:cNvSpPr>
          <a:spLocks noChangeShapeType="1"/>
        </xdr:cNvSpPr>
      </xdr:nvSpPr>
      <xdr:spPr bwMode="auto">
        <a:xfrm>
          <a:off x="141065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38" name="Line 11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39" name="Line 12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40" name="Line 13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41" name="Line 14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42" name="Line 15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43" name="Line 16"/>
        <xdr:cNvSpPr>
          <a:spLocks noChangeShapeType="1"/>
        </xdr:cNvSpPr>
      </xdr:nvSpPr>
      <xdr:spPr bwMode="auto">
        <a:xfrm>
          <a:off x="27051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44" name="Line 17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0</xdr:rowOff>
    </xdr:from>
    <xdr:to>
      <xdr:col>33</xdr:col>
      <xdr:colOff>0</xdr:colOff>
      <xdr:row>33</xdr:row>
      <xdr:rowOff>0</xdr:rowOff>
    </xdr:to>
    <xdr:sp macro="" textlink="">
      <xdr:nvSpPr>
        <xdr:cNvPr id="80445" name="Line 18"/>
        <xdr:cNvSpPr>
          <a:spLocks noChangeShapeType="1"/>
        </xdr:cNvSpPr>
      </xdr:nvSpPr>
      <xdr:spPr bwMode="auto">
        <a:xfrm>
          <a:off x="9334500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80446" name="Line 19"/>
        <xdr:cNvSpPr>
          <a:spLocks noChangeShapeType="1"/>
        </xdr:cNvSpPr>
      </xdr:nvSpPr>
      <xdr:spPr bwMode="auto">
        <a:xfrm>
          <a:off x="141065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33</xdr:row>
      <xdr:rowOff>0</xdr:rowOff>
    </xdr:from>
    <xdr:to>
      <xdr:col>43</xdr:col>
      <xdr:colOff>0</xdr:colOff>
      <xdr:row>33</xdr:row>
      <xdr:rowOff>0</xdr:rowOff>
    </xdr:to>
    <xdr:sp macro="" textlink="">
      <xdr:nvSpPr>
        <xdr:cNvPr id="80447" name="Line 20"/>
        <xdr:cNvSpPr>
          <a:spLocks noChangeShapeType="1"/>
        </xdr:cNvSpPr>
      </xdr:nvSpPr>
      <xdr:spPr bwMode="auto">
        <a:xfrm>
          <a:off x="1410652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33</xdr:row>
      <xdr:rowOff>0</xdr:rowOff>
    </xdr:from>
    <xdr:to>
      <xdr:col>39</xdr:col>
      <xdr:colOff>219075</xdr:colOff>
      <xdr:row>33</xdr:row>
      <xdr:rowOff>0</xdr:rowOff>
    </xdr:to>
    <xdr:sp macro="" textlink="">
      <xdr:nvSpPr>
        <xdr:cNvPr id="80448" name="Line 21"/>
        <xdr:cNvSpPr>
          <a:spLocks noChangeShapeType="1"/>
        </xdr:cNvSpPr>
      </xdr:nvSpPr>
      <xdr:spPr bwMode="auto">
        <a:xfrm>
          <a:off x="112680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33</xdr:row>
      <xdr:rowOff>0</xdr:rowOff>
    </xdr:from>
    <xdr:to>
      <xdr:col>39</xdr:col>
      <xdr:colOff>219075</xdr:colOff>
      <xdr:row>33</xdr:row>
      <xdr:rowOff>0</xdr:rowOff>
    </xdr:to>
    <xdr:sp macro="" textlink="">
      <xdr:nvSpPr>
        <xdr:cNvPr id="80449" name="Line 22"/>
        <xdr:cNvSpPr>
          <a:spLocks noChangeShapeType="1"/>
        </xdr:cNvSpPr>
      </xdr:nvSpPr>
      <xdr:spPr bwMode="auto">
        <a:xfrm>
          <a:off x="112680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182" name="テキスト 53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183" name="テキスト 54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184" name="テキスト 55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185" name="テキスト 56"/>
        <xdr:cNvSpPr txBox="1">
          <a:spLocks noChangeArrowheads="1"/>
        </xdr:cNvSpPr>
      </xdr:nvSpPr>
      <xdr:spPr bwMode="auto">
        <a:xfrm>
          <a:off x="35337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33</xdr:row>
      <xdr:rowOff>0</xdr:rowOff>
    </xdr:from>
    <xdr:to>
      <xdr:col>32</xdr:col>
      <xdr:colOff>85725</xdr:colOff>
      <xdr:row>33</xdr:row>
      <xdr:rowOff>0</xdr:rowOff>
    </xdr:to>
    <xdr:sp macro="" textlink="">
      <xdr:nvSpPr>
        <xdr:cNvPr id="186" name="テキスト 57"/>
        <xdr:cNvSpPr txBox="1">
          <a:spLocks noChangeArrowheads="1"/>
        </xdr:cNvSpPr>
      </xdr:nvSpPr>
      <xdr:spPr bwMode="auto">
        <a:xfrm>
          <a:off x="8505825" y="923925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33</xdr:row>
      <xdr:rowOff>0</xdr:rowOff>
    </xdr:from>
    <xdr:to>
      <xdr:col>32</xdr:col>
      <xdr:colOff>85725</xdr:colOff>
      <xdr:row>33</xdr:row>
      <xdr:rowOff>0</xdr:rowOff>
    </xdr:to>
    <xdr:sp macro="" textlink="">
      <xdr:nvSpPr>
        <xdr:cNvPr id="187" name="テキスト 58"/>
        <xdr:cNvSpPr txBox="1">
          <a:spLocks noChangeArrowheads="1"/>
        </xdr:cNvSpPr>
      </xdr:nvSpPr>
      <xdr:spPr bwMode="auto">
        <a:xfrm>
          <a:off x="8505825" y="9239250"/>
          <a:ext cx="63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37</xdr:col>
      <xdr:colOff>38100</xdr:colOff>
      <xdr:row>33</xdr:row>
      <xdr:rowOff>0</xdr:rowOff>
    </xdr:from>
    <xdr:to>
      <xdr:col>39</xdr:col>
      <xdr:colOff>9525</xdr:colOff>
      <xdr:row>33</xdr:row>
      <xdr:rowOff>0</xdr:rowOff>
    </xdr:to>
    <xdr:sp macro="" textlink="">
      <xdr:nvSpPr>
        <xdr:cNvPr id="188" name="テキスト 59"/>
        <xdr:cNvSpPr txBox="1">
          <a:spLocks noChangeArrowheads="1"/>
        </xdr:cNvSpPr>
      </xdr:nvSpPr>
      <xdr:spPr bwMode="auto">
        <a:xfrm>
          <a:off x="10477500" y="9239250"/>
          <a:ext cx="523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89" name="テキスト 53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90" name="テキスト 54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91" name="テキスト 55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92" name="テキスト 56"/>
        <xdr:cNvSpPr txBox="1">
          <a:spLocks noChangeArrowheads="1"/>
        </xdr:cNvSpPr>
      </xdr:nvSpPr>
      <xdr:spPr bwMode="auto">
        <a:xfrm>
          <a:off x="436245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193" name="テキスト 53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194" name="テキスト 54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195" name="テキスト 55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196" name="テキスト 56"/>
        <xdr:cNvSpPr txBox="1">
          <a:spLocks noChangeArrowheads="1"/>
        </xdr:cNvSpPr>
      </xdr:nvSpPr>
      <xdr:spPr bwMode="auto">
        <a:xfrm>
          <a:off x="519112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97" name="テキスト 53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98" name="テキスト 54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99" name="テキスト 55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200" name="テキスト 56"/>
        <xdr:cNvSpPr txBox="1">
          <a:spLocks noChangeArrowheads="1"/>
        </xdr:cNvSpPr>
      </xdr:nvSpPr>
      <xdr:spPr bwMode="auto">
        <a:xfrm>
          <a:off x="6019800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1" name="テキスト 53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2" name="テキスト 54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3" name="テキスト 55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4" name="テキスト 56"/>
        <xdr:cNvSpPr txBox="1">
          <a:spLocks noChangeArrowheads="1"/>
        </xdr:cNvSpPr>
      </xdr:nvSpPr>
      <xdr:spPr bwMode="auto">
        <a:xfrm>
          <a:off x="6848475" y="9239250"/>
          <a:ext cx="552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20" name="Line 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21" name="Line 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22" name="Line 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23" name="Line 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24" name="Line 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25" name="Line 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26" name="Line 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27" name="Line 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3928" name="Line 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3929" name="Line 1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30" name="Line 11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31" name="Line 12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32" name="Line 13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33" name="Line 14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34" name="Line 15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935" name="Line 16"/>
        <xdr:cNvSpPr>
          <a:spLocks noChangeShapeType="1"/>
        </xdr:cNvSpPr>
      </xdr:nvSpPr>
      <xdr:spPr bwMode="auto">
        <a:xfrm>
          <a:off x="2771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36" name="Line 17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73937" name="Line 18"/>
        <xdr:cNvSpPr>
          <a:spLocks noChangeShapeType="1"/>
        </xdr:cNvSpPr>
      </xdr:nvSpPr>
      <xdr:spPr bwMode="auto">
        <a:xfrm>
          <a:off x="96297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3938" name="Line 19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0</xdr:rowOff>
    </xdr:from>
    <xdr:to>
      <xdr:col>43</xdr:col>
      <xdr:colOff>0</xdr:colOff>
      <xdr:row>21</xdr:row>
      <xdr:rowOff>0</xdr:rowOff>
    </xdr:to>
    <xdr:sp macro="" textlink="">
      <xdr:nvSpPr>
        <xdr:cNvPr id="73939" name="Line 20"/>
        <xdr:cNvSpPr>
          <a:spLocks noChangeShapeType="1"/>
        </xdr:cNvSpPr>
      </xdr:nvSpPr>
      <xdr:spPr bwMode="auto">
        <a:xfrm>
          <a:off x="1248727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3940" name="Line 21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361950</xdr:colOff>
      <xdr:row>21</xdr:row>
      <xdr:rowOff>0</xdr:rowOff>
    </xdr:from>
    <xdr:to>
      <xdr:col>39</xdr:col>
      <xdr:colOff>200025</xdr:colOff>
      <xdr:row>21</xdr:row>
      <xdr:rowOff>0</xdr:rowOff>
    </xdr:to>
    <xdr:sp macro="" textlink="">
      <xdr:nvSpPr>
        <xdr:cNvPr id="73941" name="Line 22"/>
        <xdr:cNvSpPr>
          <a:spLocks noChangeShapeType="1"/>
        </xdr:cNvSpPr>
      </xdr:nvSpPr>
      <xdr:spPr bwMode="auto">
        <a:xfrm>
          <a:off x="116300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0</xdr:colOff>
      <xdr:row>21</xdr:row>
      <xdr:rowOff>0</xdr:rowOff>
    </xdr:from>
    <xdr:to>
      <xdr:col>32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9058275" y="7010400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37</xdr:col>
      <xdr:colOff>38100</xdr:colOff>
      <xdr:row>21</xdr:row>
      <xdr:rowOff>0</xdr:rowOff>
    </xdr:from>
    <xdr:to>
      <xdr:col>39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810875" y="701040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23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3" name="テキスト 53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4" name="テキスト 54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5" name="テキスト 55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46" name="テキスト 56"/>
        <xdr:cNvSpPr txBox="1">
          <a:spLocks noChangeArrowheads="1"/>
        </xdr:cNvSpPr>
      </xdr:nvSpPr>
      <xdr:spPr bwMode="auto">
        <a:xfrm>
          <a:off x="7058025" y="701040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61" name="Line 1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62" name="Line 2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63" name="Line 3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64" name="Line 4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65" name="Line 5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66" name="Line 6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67" name="Line 7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68" name="Line 8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6469" name="Line 9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6470" name="Line 10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71" name="Line 11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72" name="Line 12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73" name="Line 13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74" name="Line 14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75" name="Line 15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6476" name="Line 16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77" name="Line 17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6478" name="Line 18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6479" name="Line 19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6480" name="Line 20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21</xdr:row>
      <xdr:rowOff>0</xdr:rowOff>
    </xdr:from>
    <xdr:to>
      <xdr:col>33</xdr:col>
      <xdr:colOff>219075</xdr:colOff>
      <xdr:row>21</xdr:row>
      <xdr:rowOff>0</xdr:rowOff>
    </xdr:to>
    <xdr:sp macro="" textlink="">
      <xdr:nvSpPr>
        <xdr:cNvPr id="76481" name="Line 21"/>
        <xdr:cNvSpPr>
          <a:spLocks noChangeShapeType="1"/>
        </xdr:cNvSpPr>
      </xdr:nvSpPr>
      <xdr:spPr bwMode="auto">
        <a:xfrm>
          <a:off x="9915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21</xdr:row>
      <xdr:rowOff>0</xdr:rowOff>
    </xdr:from>
    <xdr:to>
      <xdr:col>33</xdr:col>
      <xdr:colOff>219075</xdr:colOff>
      <xdr:row>21</xdr:row>
      <xdr:rowOff>0</xdr:rowOff>
    </xdr:to>
    <xdr:sp macro="" textlink="">
      <xdr:nvSpPr>
        <xdr:cNvPr id="76482" name="Line 22"/>
        <xdr:cNvSpPr>
          <a:spLocks noChangeShapeType="1"/>
        </xdr:cNvSpPr>
      </xdr:nvSpPr>
      <xdr:spPr bwMode="auto">
        <a:xfrm>
          <a:off x="9915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70580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70580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38100</xdr:colOff>
      <xdr:row>21</xdr:row>
      <xdr:rowOff>0</xdr:rowOff>
    </xdr:from>
    <xdr:to>
      <xdr:col>33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9096375" y="668655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02" name="Line 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03" name="Line 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04" name="Line 3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05" name="Line 4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06" name="Line 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07" name="Line 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08" name="Line 7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09" name="Line 8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6510" name="Line 9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6511" name="Line 10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12" name="Line 1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13" name="Line 1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14" name="Line 13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15" name="Line 14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16" name="Line 1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17" name="Line 1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18" name="Line 17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6519" name="Line 18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6520" name="Line 19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6521" name="Line 20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361950</xdr:colOff>
      <xdr:row>25</xdr:row>
      <xdr:rowOff>0</xdr:rowOff>
    </xdr:from>
    <xdr:to>
      <xdr:col>36</xdr:col>
      <xdr:colOff>219075</xdr:colOff>
      <xdr:row>25</xdr:row>
      <xdr:rowOff>0</xdr:rowOff>
    </xdr:to>
    <xdr:sp macro="" textlink="">
      <xdr:nvSpPr>
        <xdr:cNvPr id="76522" name="Line 21"/>
        <xdr:cNvSpPr>
          <a:spLocks noChangeShapeType="1"/>
        </xdr:cNvSpPr>
      </xdr:nvSpPr>
      <xdr:spPr bwMode="auto">
        <a:xfrm>
          <a:off x="115443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361950</xdr:colOff>
      <xdr:row>25</xdr:row>
      <xdr:rowOff>0</xdr:rowOff>
    </xdr:from>
    <xdr:to>
      <xdr:col>36</xdr:col>
      <xdr:colOff>219075</xdr:colOff>
      <xdr:row>25</xdr:row>
      <xdr:rowOff>0</xdr:rowOff>
    </xdr:to>
    <xdr:sp macro="" textlink="">
      <xdr:nvSpPr>
        <xdr:cNvPr id="76523" name="Line 22"/>
        <xdr:cNvSpPr>
          <a:spLocks noChangeShapeType="1"/>
        </xdr:cNvSpPr>
      </xdr:nvSpPr>
      <xdr:spPr bwMode="auto">
        <a:xfrm>
          <a:off x="115443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5" name="テキスト 53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6" name="テキスト 54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7" name="テキスト 55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8" name="テキスト 56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85725</xdr:colOff>
      <xdr:row>25</xdr:row>
      <xdr:rowOff>0</xdr:rowOff>
    </xdr:to>
    <xdr:sp macro="" textlink="">
      <xdr:nvSpPr>
        <xdr:cNvPr id="69" name="テキスト 57"/>
        <xdr:cNvSpPr txBox="1">
          <a:spLocks noChangeArrowheads="1"/>
        </xdr:cNvSpPr>
      </xdr:nvSpPr>
      <xdr:spPr bwMode="auto">
        <a:xfrm>
          <a:off x="791527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85725</xdr:colOff>
      <xdr:row>25</xdr:row>
      <xdr:rowOff>0</xdr:rowOff>
    </xdr:to>
    <xdr:sp macro="" textlink="">
      <xdr:nvSpPr>
        <xdr:cNvPr id="70" name="テキスト 58"/>
        <xdr:cNvSpPr txBox="1">
          <a:spLocks noChangeArrowheads="1"/>
        </xdr:cNvSpPr>
      </xdr:nvSpPr>
      <xdr:spPr bwMode="auto">
        <a:xfrm>
          <a:off x="791527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34</xdr:col>
      <xdr:colOff>38100</xdr:colOff>
      <xdr:row>25</xdr:row>
      <xdr:rowOff>0</xdr:rowOff>
    </xdr:from>
    <xdr:to>
      <xdr:col>36</xdr:col>
      <xdr:colOff>9525</xdr:colOff>
      <xdr:row>25</xdr:row>
      <xdr:rowOff>0</xdr:rowOff>
    </xdr:to>
    <xdr:sp macro="" textlink="">
      <xdr:nvSpPr>
        <xdr:cNvPr id="71" name="テキスト 59"/>
        <xdr:cNvSpPr txBox="1">
          <a:spLocks noChangeArrowheads="1"/>
        </xdr:cNvSpPr>
      </xdr:nvSpPr>
      <xdr:spPr bwMode="auto">
        <a:xfrm>
          <a:off x="9953625" y="7515225"/>
          <a:ext cx="1238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2" name="テキスト 53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3" name="テキスト 54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4" name="テキスト 55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5" name="テキスト 56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6" name="テキスト 53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7" name="テキスト 54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8" name="テキスト 55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9" name="テキスト 56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0" name="テキスト 53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1" name="テキスト 54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2" name="テキスト 55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3" name="テキスト 56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3" name="Line 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4" name="Line 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5" name="Line 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6" name="Line 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7" name="Line 1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8" name="Line 1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49" name="Line 1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50" name="Line 1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2" name="テキスト 53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3" name="テキスト 54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4" name="テキスト 55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5" name="テキスト 56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6" name="テキスト 53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7" name="テキスト 54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8" name="テキスト 55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9" name="テキスト 56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0" name="テキスト 53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1" name="テキスト 54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2" name="テキスト 55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3" name="テキスト 56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4" name="テキスト 53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5" name="テキスト 54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6" name="テキスト 55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7" name="テキスト 56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67" name="Line 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68" name="Line 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69" name="Line 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70" name="Line 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71" name="Line 1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72" name="Line 1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73" name="Line 1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6574" name="Line 1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6" name="テキスト 53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7" name="テキスト 54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8" name="テキスト 55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9" name="テキスト 56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0" name="テキスト 53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1" name="テキスト 54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2" name="テキスト 55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3" name="テキスト 56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4" name="テキスト 53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5" name="テキスト 54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6" name="テキスト 55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7" name="テキスト 56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28" name="テキスト 53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29" name="テキスト 54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30" name="テキスト 55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31" name="テキスト 56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91" name="Line 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92" name="Line 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593" name="Line 3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594" name="Line 4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95" name="Line 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596" name="Line 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597" name="Line 7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598" name="Line 8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6599" name="Line 9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6600" name="Line 10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601" name="Line 1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602" name="Line 1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603" name="Line 13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604" name="Line 14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605" name="Line 1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6606" name="Line 1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607" name="Line 17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6608" name="Line 18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6609" name="Line 19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6610" name="Line 20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25</xdr:row>
      <xdr:rowOff>0</xdr:rowOff>
    </xdr:from>
    <xdr:to>
      <xdr:col>33</xdr:col>
      <xdr:colOff>219075</xdr:colOff>
      <xdr:row>25</xdr:row>
      <xdr:rowOff>0</xdr:rowOff>
    </xdr:to>
    <xdr:sp macro="" textlink="">
      <xdr:nvSpPr>
        <xdr:cNvPr id="76611" name="Line 21"/>
        <xdr:cNvSpPr>
          <a:spLocks noChangeShapeType="1"/>
        </xdr:cNvSpPr>
      </xdr:nvSpPr>
      <xdr:spPr bwMode="auto">
        <a:xfrm>
          <a:off x="9915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25</xdr:row>
      <xdr:rowOff>0</xdr:rowOff>
    </xdr:from>
    <xdr:to>
      <xdr:col>33</xdr:col>
      <xdr:colOff>219075</xdr:colOff>
      <xdr:row>25</xdr:row>
      <xdr:rowOff>0</xdr:rowOff>
    </xdr:to>
    <xdr:sp macro="" textlink="">
      <xdr:nvSpPr>
        <xdr:cNvPr id="76612" name="Line 22"/>
        <xdr:cNvSpPr>
          <a:spLocks noChangeShapeType="1"/>
        </xdr:cNvSpPr>
      </xdr:nvSpPr>
      <xdr:spPr bwMode="auto">
        <a:xfrm>
          <a:off x="9915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4" name="テキスト 53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5" name="テキスト 54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6" name="テキスト 55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7" name="テキスト 56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85725</xdr:colOff>
      <xdr:row>25</xdr:row>
      <xdr:rowOff>0</xdr:rowOff>
    </xdr:to>
    <xdr:sp macro="" textlink="">
      <xdr:nvSpPr>
        <xdr:cNvPr id="158" name="テキスト 57"/>
        <xdr:cNvSpPr txBox="1">
          <a:spLocks noChangeArrowheads="1"/>
        </xdr:cNvSpPr>
      </xdr:nvSpPr>
      <xdr:spPr bwMode="auto">
        <a:xfrm>
          <a:off x="705802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85725</xdr:colOff>
      <xdr:row>25</xdr:row>
      <xdr:rowOff>0</xdr:rowOff>
    </xdr:to>
    <xdr:sp macro="" textlink="">
      <xdr:nvSpPr>
        <xdr:cNvPr id="159" name="テキスト 58"/>
        <xdr:cNvSpPr txBox="1">
          <a:spLocks noChangeArrowheads="1"/>
        </xdr:cNvSpPr>
      </xdr:nvSpPr>
      <xdr:spPr bwMode="auto">
        <a:xfrm>
          <a:off x="705802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38100</xdr:colOff>
      <xdr:row>25</xdr:row>
      <xdr:rowOff>0</xdr:rowOff>
    </xdr:from>
    <xdr:to>
      <xdr:col>33</xdr:col>
      <xdr:colOff>9525</xdr:colOff>
      <xdr:row>25</xdr:row>
      <xdr:rowOff>0</xdr:rowOff>
    </xdr:to>
    <xdr:sp macro="" textlink="">
      <xdr:nvSpPr>
        <xdr:cNvPr id="160" name="テキスト 59"/>
        <xdr:cNvSpPr txBox="1">
          <a:spLocks noChangeArrowheads="1"/>
        </xdr:cNvSpPr>
      </xdr:nvSpPr>
      <xdr:spPr bwMode="auto">
        <a:xfrm>
          <a:off x="9096375" y="751522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1" name="テキスト 53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2" name="テキスト 54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3" name="テキスト 55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4" name="テキスト 56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5" name="テキスト 53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6" name="テキスト 54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7" name="テキスト 55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8" name="テキスト 56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69" name="テキスト 53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70" name="テキスト 54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71" name="テキスト 55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72" name="テキスト 56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37" name="Line 1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38" name="Line 2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39" name="Line 3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40" name="Line 4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41" name="Line 5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42" name="Line 6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43" name="Line 7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44" name="Line 8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5445" name="Line 9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5446" name="Line 10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47" name="Line 11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48" name="Line 12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49" name="Line 13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50" name="Line 14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51" name="Line 15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5452" name="Line 16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53" name="Line 17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5454" name="Line 18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5455" name="Line 19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5456" name="Line 20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21</xdr:row>
      <xdr:rowOff>0</xdr:rowOff>
    </xdr:from>
    <xdr:to>
      <xdr:col>33</xdr:col>
      <xdr:colOff>219075</xdr:colOff>
      <xdr:row>21</xdr:row>
      <xdr:rowOff>0</xdr:rowOff>
    </xdr:to>
    <xdr:sp macro="" textlink="">
      <xdr:nvSpPr>
        <xdr:cNvPr id="75457" name="Line 21"/>
        <xdr:cNvSpPr>
          <a:spLocks noChangeShapeType="1"/>
        </xdr:cNvSpPr>
      </xdr:nvSpPr>
      <xdr:spPr bwMode="auto">
        <a:xfrm>
          <a:off x="9915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21</xdr:row>
      <xdr:rowOff>0</xdr:rowOff>
    </xdr:from>
    <xdr:to>
      <xdr:col>33</xdr:col>
      <xdr:colOff>219075</xdr:colOff>
      <xdr:row>21</xdr:row>
      <xdr:rowOff>0</xdr:rowOff>
    </xdr:to>
    <xdr:sp macro="" textlink="">
      <xdr:nvSpPr>
        <xdr:cNvPr id="75458" name="Line 22"/>
        <xdr:cNvSpPr>
          <a:spLocks noChangeShapeType="1"/>
        </xdr:cNvSpPr>
      </xdr:nvSpPr>
      <xdr:spPr bwMode="auto">
        <a:xfrm>
          <a:off x="9915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70580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70580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38100</xdr:colOff>
      <xdr:row>21</xdr:row>
      <xdr:rowOff>0</xdr:rowOff>
    </xdr:from>
    <xdr:to>
      <xdr:col>33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9096375" y="668655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6686550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78" name="Line 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79" name="Line 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80" name="Line 3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81" name="Line 4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82" name="Line 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83" name="Line 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84" name="Line 7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85" name="Line 8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5486" name="Line 9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5487" name="Line 10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88" name="Line 1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89" name="Line 1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90" name="Line 13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91" name="Line 14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92" name="Line 1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493" name="Line 1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94" name="Line 17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5495" name="Line 18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5496" name="Line 19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5497" name="Line 20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361950</xdr:colOff>
      <xdr:row>25</xdr:row>
      <xdr:rowOff>0</xdr:rowOff>
    </xdr:from>
    <xdr:to>
      <xdr:col>36</xdr:col>
      <xdr:colOff>219075</xdr:colOff>
      <xdr:row>25</xdr:row>
      <xdr:rowOff>0</xdr:rowOff>
    </xdr:to>
    <xdr:sp macro="" textlink="">
      <xdr:nvSpPr>
        <xdr:cNvPr id="75498" name="Line 21"/>
        <xdr:cNvSpPr>
          <a:spLocks noChangeShapeType="1"/>
        </xdr:cNvSpPr>
      </xdr:nvSpPr>
      <xdr:spPr bwMode="auto">
        <a:xfrm>
          <a:off x="115443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361950</xdr:colOff>
      <xdr:row>25</xdr:row>
      <xdr:rowOff>0</xdr:rowOff>
    </xdr:from>
    <xdr:to>
      <xdr:col>36</xdr:col>
      <xdr:colOff>219075</xdr:colOff>
      <xdr:row>25</xdr:row>
      <xdr:rowOff>0</xdr:rowOff>
    </xdr:to>
    <xdr:sp macro="" textlink="">
      <xdr:nvSpPr>
        <xdr:cNvPr id="75499" name="Line 22"/>
        <xdr:cNvSpPr>
          <a:spLocks noChangeShapeType="1"/>
        </xdr:cNvSpPr>
      </xdr:nvSpPr>
      <xdr:spPr bwMode="auto">
        <a:xfrm>
          <a:off x="115443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5" name="テキスト 53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6" name="テキスト 54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7" name="テキスト 55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8" name="テキスト 56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85725</xdr:colOff>
      <xdr:row>25</xdr:row>
      <xdr:rowOff>0</xdr:rowOff>
    </xdr:to>
    <xdr:sp macro="" textlink="">
      <xdr:nvSpPr>
        <xdr:cNvPr id="69" name="テキスト 57"/>
        <xdr:cNvSpPr txBox="1">
          <a:spLocks noChangeArrowheads="1"/>
        </xdr:cNvSpPr>
      </xdr:nvSpPr>
      <xdr:spPr bwMode="auto">
        <a:xfrm>
          <a:off x="791527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85725</xdr:colOff>
      <xdr:row>25</xdr:row>
      <xdr:rowOff>0</xdr:rowOff>
    </xdr:to>
    <xdr:sp macro="" textlink="">
      <xdr:nvSpPr>
        <xdr:cNvPr id="70" name="テキスト 58"/>
        <xdr:cNvSpPr txBox="1">
          <a:spLocks noChangeArrowheads="1"/>
        </xdr:cNvSpPr>
      </xdr:nvSpPr>
      <xdr:spPr bwMode="auto">
        <a:xfrm>
          <a:off x="791527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34</xdr:col>
      <xdr:colOff>38100</xdr:colOff>
      <xdr:row>25</xdr:row>
      <xdr:rowOff>0</xdr:rowOff>
    </xdr:from>
    <xdr:to>
      <xdr:col>36</xdr:col>
      <xdr:colOff>9525</xdr:colOff>
      <xdr:row>25</xdr:row>
      <xdr:rowOff>0</xdr:rowOff>
    </xdr:to>
    <xdr:sp macro="" textlink="">
      <xdr:nvSpPr>
        <xdr:cNvPr id="71" name="テキスト 59"/>
        <xdr:cNvSpPr txBox="1">
          <a:spLocks noChangeArrowheads="1"/>
        </xdr:cNvSpPr>
      </xdr:nvSpPr>
      <xdr:spPr bwMode="auto">
        <a:xfrm>
          <a:off x="9953625" y="7515225"/>
          <a:ext cx="1238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2" name="テキスト 53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3" name="テキスト 54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4" name="テキスト 55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5" name="テキスト 56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6" name="テキスト 53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7" name="テキスト 54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8" name="テキスト 55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79" name="テキスト 56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0" name="テキスト 53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1" name="テキスト 54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2" name="テキスト 55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3" name="テキスト 56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19" name="Line 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0" name="Line 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1" name="Line 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2" name="Line 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3" name="Line 1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4" name="Line 1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5" name="Line 1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26" name="Line 1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2" name="テキスト 53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3" name="テキスト 54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4" name="テキスト 55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95" name="テキスト 56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6" name="テキスト 53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7" name="テキスト 54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8" name="テキスト 55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99" name="テキスト 56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0" name="テキスト 53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1" name="テキスト 54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2" name="テキスト 55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03" name="テキスト 56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4" name="テキスト 53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5" name="テキスト 54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6" name="テキスト 55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7" name="テキスト 56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3" name="Line 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4" name="Line 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5" name="Line 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6" name="Line 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7" name="Line 1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8" name="Line 1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49" name="Line 1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5550" name="Line 1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6" name="テキスト 53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7" name="テキスト 54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8" name="テキスト 55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19" name="テキスト 56"/>
        <xdr:cNvSpPr txBox="1">
          <a:spLocks noChangeArrowheads="1"/>
        </xdr:cNvSpPr>
      </xdr:nvSpPr>
      <xdr:spPr bwMode="auto">
        <a:xfrm>
          <a:off x="36290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0" name="テキスト 53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1" name="テキスト 54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2" name="テキスト 55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23" name="テキスト 56"/>
        <xdr:cNvSpPr txBox="1">
          <a:spLocks noChangeArrowheads="1"/>
        </xdr:cNvSpPr>
      </xdr:nvSpPr>
      <xdr:spPr bwMode="auto">
        <a:xfrm>
          <a:off x="448627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4" name="テキスト 53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5" name="テキスト 54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6" name="テキスト 55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27" name="テキスト 56"/>
        <xdr:cNvSpPr txBox="1">
          <a:spLocks noChangeArrowheads="1"/>
        </xdr:cNvSpPr>
      </xdr:nvSpPr>
      <xdr:spPr bwMode="auto">
        <a:xfrm>
          <a:off x="5343525" y="79152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28" name="テキスト 53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29" name="テキスト 54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30" name="テキスト 55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31" name="テキスト 56"/>
        <xdr:cNvSpPr txBox="1">
          <a:spLocks noChangeArrowheads="1"/>
        </xdr:cNvSpPr>
      </xdr:nvSpPr>
      <xdr:spPr bwMode="auto">
        <a:xfrm>
          <a:off x="6200775" y="79152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67" name="Line 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68" name="Line 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69" name="Line 3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70" name="Line 4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71" name="Line 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72" name="Line 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73" name="Line 7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74" name="Line 8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5575" name="Line 9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5576" name="Line 10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77" name="Line 1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78" name="Line 1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79" name="Line 13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80" name="Line 14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81" name="Line 1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5582" name="Line 1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83" name="Line 17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75584" name="Line 18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5585" name="Line 19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75586" name="Line 20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25</xdr:row>
      <xdr:rowOff>0</xdr:rowOff>
    </xdr:from>
    <xdr:to>
      <xdr:col>33</xdr:col>
      <xdr:colOff>219075</xdr:colOff>
      <xdr:row>25</xdr:row>
      <xdr:rowOff>0</xdr:rowOff>
    </xdr:to>
    <xdr:sp macro="" textlink="">
      <xdr:nvSpPr>
        <xdr:cNvPr id="75587" name="Line 21"/>
        <xdr:cNvSpPr>
          <a:spLocks noChangeShapeType="1"/>
        </xdr:cNvSpPr>
      </xdr:nvSpPr>
      <xdr:spPr bwMode="auto">
        <a:xfrm>
          <a:off x="9915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25</xdr:row>
      <xdr:rowOff>0</xdr:rowOff>
    </xdr:from>
    <xdr:to>
      <xdr:col>33</xdr:col>
      <xdr:colOff>219075</xdr:colOff>
      <xdr:row>25</xdr:row>
      <xdr:rowOff>0</xdr:rowOff>
    </xdr:to>
    <xdr:sp macro="" textlink="">
      <xdr:nvSpPr>
        <xdr:cNvPr id="75588" name="Line 22"/>
        <xdr:cNvSpPr>
          <a:spLocks noChangeShapeType="1"/>
        </xdr:cNvSpPr>
      </xdr:nvSpPr>
      <xdr:spPr bwMode="auto">
        <a:xfrm>
          <a:off x="9915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4" name="テキスト 53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5" name="テキスト 54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6" name="テキスト 55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57" name="テキスト 56"/>
        <xdr:cNvSpPr txBox="1">
          <a:spLocks noChangeArrowheads="1"/>
        </xdr:cNvSpPr>
      </xdr:nvSpPr>
      <xdr:spPr bwMode="auto">
        <a:xfrm>
          <a:off x="36290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85725</xdr:colOff>
      <xdr:row>25</xdr:row>
      <xdr:rowOff>0</xdr:rowOff>
    </xdr:to>
    <xdr:sp macro="" textlink="">
      <xdr:nvSpPr>
        <xdr:cNvPr id="158" name="テキスト 57"/>
        <xdr:cNvSpPr txBox="1">
          <a:spLocks noChangeArrowheads="1"/>
        </xdr:cNvSpPr>
      </xdr:nvSpPr>
      <xdr:spPr bwMode="auto">
        <a:xfrm>
          <a:off x="705802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85725</xdr:colOff>
      <xdr:row>25</xdr:row>
      <xdr:rowOff>0</xdr:rowOff>
    </xdr:to>
    <xdr:sp macro="" textlink="">
      <xdr:nvSpPr>
        <xdr:cNvPr id="159" name="テキスト 58"/>
        <xdr:cNvSpPr txBox="1">
          <a:spLocks noChangeArrowheads="1"/>
        </xdr:cNvSpPr>
      </xdr:nvSpPr>
      <xdr:spPr bwMode="auto">
        <a:xfrm>
          <a:off x="7058025" y="75152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38100</xdr:colOff>
      <xdr:row>25</xdr:row>
      <xdr:rowOff>0</xdr:rowOff>
    </xdr:from>
    <xdr:to>
      <xdr:col>33</xdr:col>
      <xdr:colOff>9525</xdr:colOff>
      <xdr:row>25</xdr:row>
      <xdr:rowOff>0</xdr:rowOff>
    </xdr:to>
    <xdr:sp macro="" textlink="">
      <xdr:nvSpPr>
        <xdr:cNvPr id="160" name="テキスト 59"/>
        <xdr:cNvSpPr txBox="1">
          <a:spLocks noChangeArrowheads="1"/>
        </xdr:cNvSpPr>
      </xdr:nvSpPr>
      <xdr:spPr bwMode="auto">
        <a:xfrm>
          <a:off x="9096375" y="751522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1" name="テキスト 53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2" name="テキスト 54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3" name="テキスト 55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64" name="テキスト 56"/>
        <xdr:cNvSpPr txBox="1">
          <a:spLocks noChangeArrowheads="1"/>
        </xdr:cNvSpPr>
      </xdr:nvSpPr>
      <xdr:spPr bwMode="auto">
        <a:xfrm>
          <a:off x="448627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5" name="テキスト 53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6" name="テキスト 54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7" name="テキスト 55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68" name="テキスト 56"/>
        <xdr:cNvSpPr txBox="1">
          <a:spLocks noChangeArrowheads="1"/>
        </xdr:cNvSpPr>
      </xdr:nvSpPr>
      <xdr:spPr bwMode="auto">
        <a:xfrm>
          <a:off x="5343525" y="75152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69" name="テキスト 53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70" name="テキスト 54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71" name="テキスト 55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72" name="テキスト 56"/>
        <xdr:cNvSpPr txBox="1">
          <a:spLocks noChangeArrowheads="1"/>
        </xdr:cNvSpPr>
      </xdr:nvSpPr>
      <xdr:spPr bwMode="auto">
        <a:xfrm>
          <a:off x="6200775" y="75152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78" name="Line 1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79" name="Line 2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80" name="Line 3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81" name="Line 4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82" name="Line 5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83" name="Line 6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84" name="Line 7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85" name="Line 8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3686" name="Line 9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3687" name="Line 10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88" name="Line 11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89" name="Line 12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90" name="Line 13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91" name="Line 14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92" name="Line 15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73693" name="Line 16"/>
        <xdr:cNvSpPr>
          <a:spLocks noChangeShapeType="1"/>
        </xdr:cNvSpPr>
      </xdr:nvSpPr>
      <xdr:spPr bwMode="auto">
        <a:xfrm>
          <a:off x="27717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94" name="Line 17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73695" name="Line 18"/>
        <xdr:cNvSpPr>
          <a:spLocks noChangeShapeType="1"/>
        </xdr:cNvSpPr>
      </xdr:nvSpPr>
      <xdr:spPr bwMode="auto">
        <a:xfrm>
          <a:off x="79152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3696" name="Line 19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73697" name="Line 20"/>
        <xdr:cNvSpPr>
          <a:spLocks noChangeShapeType="1"/>
        </xdr:cNvSpPr>
      </xdr:nvSpPr>
      <xdr:spPr bwMode="auto">
        <a:xfrm>
          <a:off x="1275397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21</xdr:row>
      <xdr:rowOff>0</xdr:rowOff>
    </xdr:from>
    <xdr:to>
      <xdr:col>33</xdr:col>
      <xdr:colOff>219075</xdr:colOff>
      <xdr:row>21</xdr:row>
      <xdr:rowOff>0</xdr:rowOff>
    </xdr:to>
    <xdr:sp macro="" textlink="">
      <xdr:nvSpPr>
        <xdr:cNvPr id="73698" name="Line 21"/>
        <xdr:cNvSpPr>
          <a:spLocks noChangeShapeType="1"/>
        </xdr:cNvSpPr>
      </xdr:nvSpPr>
      <xdr:spPr bwMode="auto">
        <a:xfrm>
          <a:off x="9915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21</xdr:row>
      <xdr:rowOff>0</xdr:rowOff>
    </xdr:from>
    <xdr:to>
      <xdr:col>33</xdr:col>
      <xdr:colOff>219075</xdr:colOff>
      <xdr:row>21</xdr:row>
      <xdr:rowOff>0</xdr:rowOff>
    </xdr:to>
    <xdr:sp macro="" textlink="">
      <xdr:nvSpPr>
        <xdr:cNvPr id="73699" name="Line 22"/>
        <xdr:cNvSpPr>
          <a:spLocks noChangeShapeType="1"/>
        </xdr:cNvSpPr>
      </xdr:nvSpPr>
      <xdr:spPr bwMode="auto">
        <a:xfrm>
          <a:off x="99155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85725</xdr:colOff>
      <xdr:row>21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87725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26</xdr:col>
      <xdr:colOff>85725</xdr:colOff>
      <xdr:row>21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87725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38100</xdr:colOff>
      <xdr:row>21</xdr:row>
      <xdr:rowOff>0</xdr:rowOff>
    </xdr:from>
    <xdr:to>
      <xdr:col>33</xdr:col>
      <xdr:colOff>9525</xdr:colOff>
      <xdr:row>21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810875" y="668655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21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3719" name="Line 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3720" name="Line 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3721" name="Line 3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3722" name="Line 4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3723" name="Line 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73724" name="Line 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3725" name="Line 7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73726" name="Line 8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73727" name="Line 9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81920" name="Line 10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1921" name="Line 1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1922" name="Line 1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81923" name="Line 13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81924" name="Line 14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1925" name="Line 1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1926" name="Line 1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81927" name="Line 17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30</xdr:col>
      <xdr:colOff>0</xdr:colOff>
      <xdr:row>25</xdr:row>
      <xdr:rowOff>0</xdr:rowOff>
    </xdr:to>
    <xdr:sp macro="" textlink="">
      <xdr:nvSpPr>
        <xdr:cNvPr id="81928" name="Line 18"/>
        <xdr:cNvSpPr>
          <a:spLocks noChangeShapeType="1"/>
        </xdr:cNvSpPr>
      </xdr:nvSpPr>
      <xdr:spPr bwMode="auto">
        <a:xfrm>
          <a:off x="8772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81929" name="Line 19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25</xdr:row>
      <xdr:rowOff>0</xdr:rowOff>
    </xdr:from>
    <xdr:to>
      <xdr:col>40</xdr:col>
      <xdr:colOff>0</xdr:colOff>
      <xdr:row>25</xdr:row>
      <xdr:rowOff>0</xdr:rowOff>
    </xdr:to>
    <xdr:sp macro="" textlink="">
      <xdr:nvSpPr>
        <xdr:cNvPr id="81930" name="Line 20"/>
        <xdr:cNvSpPr>
          <a:spLocks noChangeShapeType="1"/>
        </xdr:cNvSpPr>
      </xdr:nvSpPr>
      <xdr:spPr bwMode="auto">
        <a:xfrm>
          <a:off x="148113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361950</xdr:colOff>
      <xdr:row>25</xdr:row>
      <xdr:rowOff>0</xdr:rowOff>
    </xdr:from>
    <xdr:to>
      <xdr:col>36</xdr:col>
      <xdr:colOff>219075</xdr:colOff>
      <xdr:row>25</xdr:row>
      <xdr:rowOff>0</xdr:rowOff>
    </xdr:to>
    <xdr:sp macro="" textlink="">
      <xdr:nvSpPr>
        <xdr:cNvPr id="81931" name="Line 21"/>
        <xdr:cNvSpPr>
          <a:spLocks noChangeShapeType="1"/>
        </xdr:cNvSpPr>
      </xdr:nvSpPr>
      <xdr:spPr bwMode="auto">
        <a:xfrm>
          <a:off x="115443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361950</xdr:colOff>
      <xdr:row>25</xdr:row>
      <xdr:rowOff>0</xdr:rowOff>
    </xdr:from>
    <xdr:to>
      <xdr:col>36</xdr:col>
      <xdr:colOff>219075</xdr:colOff>
      <xdr:row>25</xdr:row>
      <xdr:rowOff>0</xdr:rowOff>
    </xdr:to>
    <xdr:sp macro="" textlink="">
      <xdr:nvSpPr>
        <xdr:cNvPr id="81932" name="Line 22"/>
        <xdr:cNvSpPr>
          <a:spLocks noChangeShapeType="1"/>
        </xdr:cNvSpPr>
      </xdr:nvSpPr>
      <xdr:spPr bwMode="auto">
        <a:xfrm>
          <a:off x="115443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69" name="テキスト 53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70" name="テキスト 54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71" name="テキスト 55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72" name="テキスト 56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85725</xdr:colOff>
      <xdr:row>25</xdr:row>
      <xdr:rowOff>0</xdr:rowOff>
    </xdr:to>
    <xdr:sp macro="" textlink="">
      <xdr:nvSpPr>
        <xdr:cNvPr id="73" name="テキスト 57"/>
        <xdr:cNvSpPr txBox="1">
          <a:spLocks noChangeArrowheads="1"/>
        </xdr:cNvSpPr>
      </xdr:nvSpPr>
      <xdr:spPr bwMode="auto">
        <a:xfrm>
          <a:off x="962977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29</xdr:col>
      <xdr:colOff>85725</xdr:colOff>
      <xdr:row>25</xdr:row>
      <xdr:rowOff>0</xdr:rowOff>
    </xdr:to>
    <xdr:sp macro="" textlink="">
      <xdr:nvSpPr>
        <xdr:cNvPr id="74" name="テキスト 58"/>
        <xdr:cNvSpPr txBox="1">
          <a:spLocks noChangeArrowheads="1"/>
        </xdr:cNvSpPr>
      </xdr:nvSpPr>
      <xdr:spPr bwMode="auto">
        <a:xfrm>
          <a:off x="962977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34</xdr:col>
      <xdr:colOff>38100</xdr:colOff>
      <xdr:row>25</xdr:row>
      <xdr:rowOff>0</xdr:rowOff>
    </xdr:from>
    <xdr:to>
      <xdr:col>36</xdr:col>
      <xdr:colOff>9525</xdr:colOff>
      <xdr:row>25</xdr:row>
      <xdr:rowOff>0</xdr:rowOff>
    </xdr:to>
    <xdr:sp macro="" textlink="">
      <xdr:nvSpPr>
        <xdr:cNvPr id="75" name="テキスト 59"/>
        <xdr:cNvSpPr txBox="1">
          <a:spLocks noChangeArrowheads="1"/>
        </xdr:cNvSpPr>
      </xdr:nvSpPr>
      <xdr:spPr bwMode="auto">
        <a:xfrm>
          <a:off x="11668125" y="9191625"/>
          <a:ext cx="1238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6" name="テキスト 53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7" name="テキスト 54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8" name="テキスト 55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79" name="テキスト 56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80" name="テキスト 53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81" name="テキスト 54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82" name="テキスト 55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83" name="テキスト 56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4" name="テキスト 53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5" name="テキスト 54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6" name="テキスト 55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87" name="テキスト 56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2" name="Line 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3" name="Line 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4" name="Line 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5" name="Line 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6" name="Line 1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7" name="Line 1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8" name="Line 1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59" name="Line 1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04" name="テキスト 53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05" name="テキスト 54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06" name="テキスト 55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07" name="テキスト 56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08" name="テキスト 53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09" name="テキスト 54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10" name="テキスト 55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11" name="テキスト 56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12" name="テキスト 53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13" name="テキスト 54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14" name="テキスト 55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15" name="テキスト 56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16" name="テキスト 53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17" name="テキスト 54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18" name="テキスト 55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19" name="テキスト 56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76" name="Line 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77" name="Line 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78" name="Line 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79" name="Line 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80" name="Line 11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81" name="Line 12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82" name="Line 15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1983" name="Line 16"/>
        <xdr:cNvSpPr>
          <a:spLocks noChangeShapeType="1"/>
        </xdr:cNvSpPr>
      </xdr:nvSpPr>
      <xdr:spPr bwMode="auto">
        <a:xfrm>
          <a:off x="27717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36" name="テキスト 53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37" name="テキスト 54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38" name="テキスト 55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0</xdr:colOff>
      <xdr:row>27</xdr:row>
      <xdr:rowOff>0</xdr:rowOff>
    </xdr:to>
    <xdr:sp macro="" textlink="">
      <xdr:nvSpPr>
        <xdr:cNvPr id="139" name="テキスト 56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40" name="テキスト 53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41" name="テキスト 54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42" name="テキスト 55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143" name="テキスト 56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44" name="テキスト 53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45" name="テキスト 54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46" name="テキスト 55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147" name="テキスト 56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48" name="テキスト 53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49" name="テキスト 54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50" name="テキスト 55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27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51" name="テキスト 56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00" name="Line 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01" name="Line 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02" name="Line 3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03" name="Line 4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04" name="Line 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05" name="Line 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06" name="Line 7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07" name="Line 8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82008" name="Line 9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82009" name="Line 10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10" name="Line 11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11" name="Line 12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12" name="Line 13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13" name="Line 14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14" name="Line 15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2015" name="Line 16"/>
        <xdr:cNvSpPr>
          <a:spLocks noChangeShapeType="1"/>
        </xdr:cNvSpPr>
      </xdr:nvSpPr>
      <xdr:spPr bwMode="auto">
        <a:xfrm>
          <a:off x="27717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16" name="Line 17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0</xdr:colOff>
      <xdr:row>25</xdr:row>
      <xdr:rowOff>0</xdr:rowOff>
    </xdr:to>
    <xdr:sp macro="" textlink="">
      <xdr:nvSpPr>
        <xdr:cNvPr id="82017" name="Line 18"/>
        <xdr:cNvSpPr>
          <a:spLocks noChangeShapeType="1"/>
        </xdr:cNvSpPr>
      </xdr:nvSpPr>
      <xdr:spPr bwMode="auto">
        <a:xfrm>
          <a:off x="79152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82018" name="Line 19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82019" name="Line 20"/>
        <xdr:cNvSpPr>
          <a:spLocks noChangeShapeType="1"/>
        </xdr:cNvSpPr>
      </xdr:nvSpPr>
      <xdr:spPr bwMode="auto">
        <a:xfrm>
          <a:off x="1275397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25</xdr:row>
      <xdr:rowOff>0</xdr:rowOff>
    </xdr:from>
    <xdr:to>
      <xdr:col>33</xdr:col>
      <xdr:colOff>219075</xdr:colOff>
      <xdr:row>25</xdr:row>
      <xdr:rowOff>0</xdr:rowOff>
    </xdr:to>
    <xdr:sp macro="" textlink="">
      <xdr:nvSpPr>
        <xdr:cNvPr id="82020" name="Line 21"/>
        <xdr:cNvSpPr>
          <a:spLocks noChangeShapeType="1"/>
        </xdr:cNvSpPr>
      </xdr:nvSpPr>
      <xdr:spPr bwMode="auto">
        <a:xfrm>
          <a:off x="9915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361950</xdr:colOff>
      <xdr:row>25</xdr:row>
      <xdr:rowOff>0</xdr:rowOff>
    </xdr:from>
    <xdr:to>
      <xdr:col>33</xdr:col>
      <xdr:colOff>219075</xdr:colOff>
      <xdr:row>25</xdr:row>
      <xdr:rowOff>0</xdr:rowOff>
    </xdr:to>
    <xdr:sp macro="" textlink="">
      <xdr:nvSpPr>
        <xdr:cNvPr id="82021" name="Line 22"/>
        <xdr:cNvSpPr>
          <a:spLocks noChangeShapeType="1"/>
        </xdr:cNvSpPr>
      </xdr:nvSpPr>
      <xdr:spPr bwMode="auto">
        <a:xfrm>
          <a:off x="9915525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82" name="テキスト 53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83" name="テキスト 54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84" name="テキスト 55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185" name="テキスト 56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85725</xdr:colOff>
      <xdr:row>25</xdr:row>
      <xdr:rowOff>0</xdr:rowOff>
    </xdr:to>
    <xdr:sp macro="" textlink="">
      <xdr:nvSpPr>
        <xdr:cNvPr id="186" name="テキスト 57"/>
        <xdr:cNvSpPr txBox="1">
          <a:spLocks noChangeArrowheads="1"/>
        </xdr:cNvSpPr>
      </xdr:nvSpPr>
      <xdr:spPr bwMode="auto">
        <a:xfrm>
          <a:off x="877252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26</xdr:col>
      <xdr:colOff>85725</xdr:colOff>
      <xdr:row>25</xdr:row>
      <xdr:rowOff>0</xdr:rowOff>
    </xdr:to>
    <xdr:sp macro="" textlink="">
      <xdr:nvSpPr>
        <xdr:cNvPr id="187" name="テキスト 58"/>
        <xdr:cNvSpPr txBox="1">
          <a:spLocks noChangeArrowheads="1"/>
        </xdr:cNvSpPr>
      </xdr:nvSpPr>
      <xdr:spPr bwMode="auto">
        <a:xfrm>
          <a:off x="877252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31</xdr:col>
      <xdr:colOff>38100</xdr:colOff>
      <xdr:row>25</xdr:row>
      <xdr:rowOff>0</xdr:rowOff>
    </xdr:from>
    <xdr:to>
      <xdr:col>33</xdr:col>
      <xdr:colOff>9525</xdr:colOff>
      <xdr:row>25</xdr:row>
      <xdr:rowOff>0</xdr:rowOff>
    </xdr:to>
    <xdr:sp macro="" textlink="">
      <xdr:nvSpPr>
        <xdr:cNvPr id="188" name="テキスト 59"/>
        <xdr:cNvSpPr txBox="1">
          <a:spLocks noChangeArrowheads="1"/>
        </xdr:cNvSpPr>
      </xdr:nvSpPr>
      <xdr:spPr bwMode="auto">
        <a:xfrm>
          <a:off x="10810875" y="919162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89" name="テキスト 53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90" name="テキスト 54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91" name="テキスト 55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0</xdr:colOff>
      <xdr:row>25</xdr:row>
      <xdr:rowOff>0</xdr:rowOff>
    </xdr:to>
    <xdr:sp macro="" textlink="">
      <xdr:nvSpPr>
        <xdr:cNvPr id="192" name="テキスト 56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93" name="テキスト 53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94" name="テキスト 54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95" name="テキスト 55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196" name="テキスト 56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97" name="テキスト 53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98" name="テキスト 54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199" name="テキスト 55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22</xdr:col>
      <xdr:colOff>0</xdr:colOff>
      <xdr:row>25</xdr:row>
      <xdr:rowOff>0</xdr:rowOff>
    </xdr:to>
    <xdr:sp macro="" textlink="">
      <xdr:nvSpPr>
        <xdr:cNvPr id="200" name="テキスト 56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14" name="Line 1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15" name="Line 2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16" name="Line 3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17" name="Line 4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18" name="Line 5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19" name="Line 6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20" name="Line 7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21" name="Line 8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29</xdr:row>
      <xdr:rowOff>0</xdr:rowOff>
    </xdr:to>
    <xdr:sp macro="" textlink="">
      <xdr:nvSpPr>
        <xdr:cNvPr id="81322" name="Line 9"/>
        <xdr:cNvSpPr>
          <a:spLocks noChangeShapeType="1"/>
        </xdr:cNvSpPr>
      </xdr:nvSpPr>
      <xdr:spPr bwMode="auto">
        <a:xfrm>
          <a:off x="161829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29</xdr:row>
      <xdr:rowOff>0</xdr:rowOff>
    </xdr:to>
    <xdr:sp macro="" textlink="">
      <xdr:nvSpPr>
        <xdr:cNvPr id="81323" name="Line 10"/>
        <xdr:cNvSpPr>
          <a:spLocks noChangeShapeType="1"/>
        </xdr:cNvSpPr>
      </xdr:nvSpPr>
      <xdr:spPr bwMode="auto">
        <a:xfrm>
          <a:off x="161829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24" name="Line 11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25" name="Line 12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26" name="Line 13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27" name="Line 14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28" name="Line 15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81329" name="Line 16"/>
        <xdr:cNvSpPr>
          <a:spLocks noChangeShapeType="1"/>
        </xdr:cNvSpPr>
      </xdr:nvSpPr>
      <xdr:spPr bwMode="auto">
        <a:xfrm>
          <a:off x="27717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30" name="Line 17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0</xdr:rowOff>
    </xdr:from>
    <xdr:to>
      <xdr:col>39</xdr:col>
      <xdr:colOff>0</xdr:colOff>
      <xdr:row>29</xdr:row>
      <xdr:rowOff>0</xdr:rowOff>
    </xdr:to>
    <xdr:sp macro="" textlink="">
      <xdr:nvSpPr>
        <xdr:cNvPr id="81331" name="Line 18"/>
        <xdr:cNvSpPr>
          <a:spLocks noChangeShapeType="1"/>
        </xdr:cNvSpPr>
      </xdr:nvSpPr>
      <xdr:spPr bwMode="auto">
        <a:xfrm>
          <a:off x="113442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29</xdr:row>
      <xdr:rowOff>0</xdr:rowOff>
    </xdr:to>
    <xdr:sp macro="" textlink="">
      <xdr:nvSpPr>
        <xdr:cNvPr id="81332" name="Line 19"/>
        <xdr:cNvSpPr>
          <a:spLocks noChangeShapeType="1"/>
        </xdr:cNvSpPr>
      </xdr:nvSpPr>
      <xdr:spPr bwMode="auto">
        <a:xfrm>
          <a:off x="161829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29</xdr:row>
      <xdr:rowOff>0</xdr:rowOff>
    </xdr:to>
    <xdr:sp macro="" textlink="">
      <xdr:nvSpPr>
        <xdr:cNvPr id="81333" name="Line 20"/>
        <xdr:cNvSpPr>
          <a:spLocks noChangeShapeType="1"/>
        </xdr:cNvSpPr>
      </xdr:nvSpPr>
      <xdr:spPr bwMode="auto">
        <a:xfrm>
          <a:off x="1618297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361950</xdr:colOff>
      <xdr:row>29</xdr:row>
      <xdr:rowOff>0</xdr:rowOff>
    </xdr:from>
    <xdr:to>
      <xdr:col>45</xdr:col>
      <xdr:colOff>219075</xdr:colOff>
      <xdr:row>29</xdr:row>
      <xdr:rowOff>0</xdr:rowOff>
    </xdr:to>
    <xdr:sp macro="" textlink="">
      <xdr:nvSpPr>
        <xdr:cNvPr id="81334" name="Line 21"/>
        <xdr:cNvSpPr>
          <a:spLocks noChangeShapeType="1"/>
        </xdr:cNvSpPr>
      </xdr:nvSpPr>
      <xdr:spPr bwMode="auto">
        <a:xfrm>
          <a:off x="1334452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361950</xdr:colOff>
      <xdr:row>29</xdr:row>
      <xdr:rowOff>0</xdr:rowOff>
    </xdr:from>
    <xdr:to>
      <xdr:col>45</xdr:col>
      <xdr:colOff>219075</xdr:colOff>
      <xdr:row>29</xdr:row>
      <xdr:rowOff>0</xdr:rowOff>
    </xdr:to>
    <xdr:sp macro="" textlink="">
      <xdr:nvSpPr>
        <xdr:cNvPr id="81335" name="Line 22"/>
        <xdr:cNvSpPr>
          <a:spLocks noChangeShapeType="1"/>
        </xdr:cNvSpPr>
      </xdr:nvSpPr>
      <xdr:spPr bwMode="auto">
        <a:xfrm>
          <a:off x="13344525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4" name="テキスト 53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5" name="テキスト 54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6" name="テキスト 55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3629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38</xdr:col>
      <xdr:colOff>85725</xdr:colOff>
      <xdr:row>29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87725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38</xdr:col>
      <xdr:colOff>85725</xdr:colOff>
      <xdr:row>29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8772525" y="668655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43</xdr:col>
      <xdr:colOff>38100</xdr:colOff>
      <xdr:row>29</xdr:row>
      <xdr:rowOff>0</xdr:rowOff>
    </xdr:from>
    <xdr:to>
      <xdr:col>45</xdr:col>
      <xdr:colOff>9525</xdr:colOff>
      <xdr:row>29</xdr:row>
      <xdr:rowOff>0</xdr:rowOff>
    </xdr:to>
    <xdr:sp macro="" textlink="">
      <xdr:nvSpPr>
        <xdr:cNvPr id="30" name="テキスト 59"/>
        <xdr:cNvSpPr txBox="1">
          <a:spLocks noChangeArrowheads="1"/>
        </xdr:cNvSpPr>
      </xdr:nvSpPr>
      <xdr:spPr bwMode="auto">
        <a:xfrm>
          <a:off x="10810875" y="6686550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29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31" name="テキスト 53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29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32" name="テキスト 54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29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33" name="テキスト 55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29</xdr:row>
      <xdr:rowOff>0</xdr:rowOff>
    </xdr:from>
    <xdr:to>
      <xdr:col>17</xdr:col>
      <xdr:colOff>0</xdr:colOff>
      <xdr:row>29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44862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35" name="テキスト 53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36" name="テキスト 54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37" name="テキスト 55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29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38" name="テキスト 56"/>
        <xdr:cNvSpPr txBox="1">
          <a:spLocks noChangeArrowheads="1"/>
        </xdr:cNvSpPr>
      </xdr:nvSpPr>
      <xdr:spPr bwMode="auto">
        <a:xfrm>
          <a:off x="53435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39" name="テキスト 53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40" name="テキスト 54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41" name="テキスト 55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620077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43" name="テキスト 53"/>
        <xdr:cNvSpPr txBox="1">
          <a:spLocks noChangeArrowheads="1"/>
        </xdr:cNvSpPr>
      </xdr:nvSpPr>
      <xdr:spPr bwMode="auto">
        <a:xfrm>
          <a:off x="7058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44" name="テキスト 54"/>
        <xdr:cNvSpPr txBox="1">
          <a:spLocks noChangeArrowheads="1"/>
        </xdr:cNvSpPr>
      </xdr:nvSpPr>
      <xdr:spPr bwMode="auto">
        <a:xfrm>
          <a:off x="7058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45" name="テキスト 55"/>
        <xdr:cNvSpPr txBox="1">
          <a:spLocks noChangeArrowheads="1"/>
        </xdr:cNvSpPr>
      </xdr:nvSpPr>
      <xdr:spPr bwMode="auto">
        <a:xfrm>
          <a:off x="7058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46" name="テキスト 56"/>
        <xdr:cNvSpPr txBox="1">
          <a:spLocks noChangeArrowheads="1"/>
        </xdr:cNvSpPr>
      </xdr:nvSpPr>
      <xdr:spPr bwMode="auto">
        <a:xfrm>
          <a:off x="7058025" y="66865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59" name="Line 1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60" name="Line 2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61" name="Line 3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62" name="Line 4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63" name="Line 5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64" name="Line 6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65" name="Line 7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66" name="Line 8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0</xdr:rowOff>
    </xdr:from>
    <xdr:to>
      <xdr:col>52</xdr:col>
      <xdr:colOff>0</xdr:colOff>
      <xdr:row>41</xdr:row>
      <xdr:rowOff>0</xdr:rowOff>
    </xdr:to>
    <xdr:sp macro="" textlink="">
      <xdr:nvSpPr>
        <xdr:cNvPr id="81367" name="Line 9"/>
        <xdr:cNvSpPr>
          <a:spLocks noChangeShapeType="1"/>
        </xdr:cNvSpPr>
      </xdr:nvSpPr>
      <xdr:spPr bwMode="auto">
        <a:xfrm>
          <a:off x="182403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0</xdr:rowOff>
    </xdr:from>
    <xdr:to>
      <xdr:col>52</xdr:col>
      <xdr:colOff>0</xdr:colOff>
      <xdr:row>41</xdr:row>
      <xdr:rowOff>0</xdr:rowOff>
    </xdr:to>
    <xdr:sp macro="" textlink="">
      <xdr:nvSpPr>
        <xdr:cNvPr id="81368" name="Line 10"/>
        <xdr:cNvSpPr>
          <a:spLocks noChangeShapeType="1"/>
        </xdr:cNvSpPr>
      </xdr:nvSpPr>
      <xdr:spPr bwMode="auto">
        <a:xfrm>
          <a:off x="182403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69" name="Line 11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70" name="Line 12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71" name="Line 13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72" name="Line 14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73" name="Line 15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374" name="Line 16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75" name="Line 17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41</xdr:row>
      <xdr:rowOff>0</xdr:rowOff>
    </xdr:from>
    <xdr:to>
      <xdr:col>42</xdr:col>
      <xdr:colOff>0</xdr:colOff>
      <xdr:row>41</xdr:row>
      <xdr:rowOff>0</xdr:rowOff>
    </xdr:to>
    <xdr:sp macro="" textlink="">
      <xdr:nvSpPr>
        <xdr:cNvPr id="81376" name="Line 18"/>
        <xdr:cNvSpPr>
          <a:spLocks noChangeShapeType="1"/>
        </xdr:cNvSpPr>
      </xdr:nvSpPr>
      <xdr:spPr bwMode="auto">
        <a:xfrm>
          <a:off x="12201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0</xdr:rowOff>
    </xdr:from>
    <xdr:to>
      <xdr:col>52</xdr:col>
      <xdr:colOff>0</xdr:colOff>
      <xdr:row>41</xdr:row>
      <xdr:rowOff>0</xdr:rowOff>
    </xdr:to>
    <xdr:sp macro="" textlink="">
      <xdr:nvSpPr>
        <xdr:cNvPr id="81377" name="Line 19"/>
        <xdr:cNvSpPr>
          <a:spLocks noChangeShapeType="1"/>
        </xdr:cNvSpPr>
      </xdr:nvSpPr>
      <xdr:spPr bwMode="auto">
        <a:xfrm>
          <a:off x="182403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41</xdr:row>
      <xdr:rowOff>0</xdr:rowOff>
    </xdr:from>
    <xdr:to>
      <xdr:col>52</xdr:col>
      <xdr:colOff>0</xdr:colOff>
      <xdr:row>41</xdr:row>
      <xdr:rowOff>0</xdr:rowOff>
    </xdr:to>
    <xdr:sp macro="" textlink="">
      <xdr:nvSpPr>
        <xdr:cNvPr id="81378" name="Line 20"/>
        <xdr:cNvSpPr>
          <a:spLocks noChangeShapeType="1"/>
        </xdr:cNvSpPr>
      </xdr:nvSpPr>
      <xdr:spPr bwMode="auto">
        <a:xfrm>
          <a:off x="182403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361950</xdr:colOff>
      <xdr:row>41</xdr:row>
      <xdr:rowOff>0</xdr:rowOff>
    </xdr:from>
    <xdr:to>
      <xdr:col>48</xdr:col>
      <xdr:colOff>219075</xdr:colOff>
      <xdr:row>41</xdr:row>
      <xdr:rowOff>0</xdr:rowOff>
    </xdr:to>
    <xdr:sp macro="" textlink="">
      <xdr:nvSpPr>
        <xdr:cNvPr id="81379" name="Line 21"/>
        <xdr:cNvSpPr>
          <a:spLocks noChangeShapeType="1"/>
        </xdr:cNvSpPr>
      </xdr:nvSpPr>
      <xdr:spPr bwMode="auto">
        <a:xfrm>
          <a:off x="1497330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361950</xdr:colOff>
      <xdr:row>41</xdr:row>
      <xdr:rowOff>0</xdr:rowOff>
    </xdr:from>
    <xdr:to>
      <xdr:col>48</xdr:col>
      <xdr:colOff>219075</xdr:colOff>
      <xdr:row>41</xdr:row>
      <xdr:rowOff>0</xdr:rowOff>
    </xdr:to>
    <xdr:sp macro="" textlink="">
      <xdr:nvSpPr>
        <xdr:cNvPr id="81380" name="Line 22"/>
        <xdr:cNvSpPr>
          <a:spLocks noChangeShapeType="1"/>
        </xdr:cNvSpPr>
      </xdr:nvSpPr>
      <xdr:spPr bwMode="auto">
        <a:xfrm>
          <a:off x="1497330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69" name="テキスト 53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70" name="テキスト 54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71" name="テキスト 55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72" name="テキスト 56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39</xdr:col>
      <xdr:colOff>0</xdr:colOff>
      <xdr:row>41</xdr:row>
      <xdr:rowOff>0</xdr:rowOff>
    </xdr:from>
    <xdr:to>
      <xdr:col>41</xdr:col>
      <xdr:colOff>85725</xdr:colOff>
      <xdr:row>41</xdr:row>
      <xdr:rowOff>0</xdr:rowOff>
    </xdr:to>
    <xdr:sp macro="" textlink="">
      <xdr:nvSpPr>
        <xdr:cNvPr id="73" name="テキスト 57"/>
        <xdr:cNvSpPr txBox="1">
          <a:spLocks noChangeArrowheads="1"/>
        </xdr:cNvSpPr>
      </xdr:nvSpPr>
      <xdr:spPr bwMode="auto">
        <a:xfrm>
          <a:off x="962977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39</xdr:col>
      <xdr:colOff>0</xdr:colOff>
      <xdr:row>41</xdr:row>
      <xdr:rowOff>0</xdr:rowOff>
    </xdr:from>
    <xdr:to>
      <xdr:col>41</xdr:col>
      <xdr:colOff>85725</xdr:colOff>
      <xdr:row>41</xdr:row>
      <xdr:rowOff>0</xdr:rowOff>
    </xdr:to>
    <xdr:sp macro="" textlink="">
      <xdr:nvSpPr>
        <xdr:cNvPr id="74" name="テキスト 58"/>
        <xdr:cNvSpPr txBox="1">
          <a:spLocks noChangeArrowheads="1"/>
        </xdr:cNvSpPr>
      </xdr:nvSpPr>
      <xdr:spPr bwMode="auto">
        <a:xfrm>
          <a:off x="962977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46</xdr:col>
      <xdr:colOff>38100</xdr:colOff>
      <xdr:row>41</xdr:row>
      <xdr:rowOff>0</xdr:rowOff>
    </xdr:from>
    <xdr:to>
      <xdr:col>48</xdr:col>
      <xdr:colOff>9525</xdr:colOff>
      <xdr:row>41</xdr:row>
      <xdr:rowOff>0</xdr:rowOff>
    </xdr:to>
    <xdr:sp macro="" textlink="">
      <xdr:nvSpPr>
        <xdr:cNvPr id="75" name="テキスト 59"/>
        <xdr:cNvSpPr txBox="1">
          <a:spLocks noChangeArrowheads="1"/>
        </xdr:cNvSpPr>
      </xdr:nvSpPr>
      <xdr:spPr bwMode="auto">
        <a:xfrm>
          <a:off x="11668125" y="9191625"/>
          <a:ext cx="1238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76" name="テキスト 53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77" name="テキスト 54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78" name="テキスト 55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79" name="テキスト 56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80" name="テキスト 53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81" name="テキスト 54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82" name="テキスト 55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83" name="テキスト 56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84" name="テキスト 53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85" name="テキスト 54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86" name="テキスト 55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87" name="テキスト 56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88" name="テキスト 53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89" name="テキスト 54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90" name="テキスト 55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91" name="テキスト 56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41</xdr:row>
      <xdr:rowOff>0</xdr:rowOff>
    </xdr:to>
    <xdr:sp macro="" textlink="">
      <xdr:nvSpPr>
        <xdr:cNvPr id="92" name="テキスト 53"/>
        <xdr:cNvSpPr txBox="1">
          <a:spLocks noChangeArrowheads="1"/>
        </xdr:cNvSpPr>
      </xdr:nvSpPr>
      <xdr:spPr bwMode="auto">
        <a:xfrm>
          <a:off x="7915275" y="9191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41</xdr:row>
      <xdr:rowOff>0</xdr:rowOff>
    </xdr:to>
    <xdr:sp macro="" textlink="">
      <xdr:nvSpPr>
        <xdr:cNvPr id="93" name="テキスト 54"/>
        <xdr:cNvSpPr txBox="1">
          <a:spLocks noChangeArrowheads="1"/>
        </xdr:cNvSpPr>
      </xdr:nvSpPr>
      <xdr:spPr bwMode="auto">
        <a:xfrm>
          <a:off x="7915275" y="9191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41</xdr:row>
      <xdr:rowOff>0</xdr:rowOff>
    </xdr:to>
    <xdr:sp macro="" textlink="">
      <xdr:nvSpPr>
        <xdr:cNvPr id="94" name="テキスト 55"/>
        <xdr:cNvSpPr txBox="1">
          <a:spLocks noChangeArrowheads="1"/>
        </xdr:cNvSpPr>
      </xdr:nvSpPr>
      <xdr:spPr bwMode="auto">
        <a:xfrm>
          <a:off x="7915275" y="9191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41</xdr:row>
      <xdr:rowOff>0</xdr:rowOff>
    </xdr:from>
    <xdr:to>
      <xdr:col>34</xdr:col>
      <xdr:colOff>0</xdr:colOff>
      <xdr:row>41</xdr:row>
      <xdr:rowOff>0</xdr:rowOff>
    </xdr:to>
    <xdr:sp macro="" textlink="">
      <xdr:nvSpPr>
        <xdr:cNvPr id="95" name="テキスト 56"/>
        <xdr:cNvSpPr txBox="1">
          <a:spLocks noChangeArrowheads="1"/>
        </xdr:cNvSpPr>
      </xdr:nvSpPr>
      <xdr:spPr bwMode="auto">
        <a:xfrm>
          <a:off x="7915275" y="9191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08" name="Line 1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09" name="Line 2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10" name="Line 5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11" name="Line 6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12" name="Line 11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13" name="Line 12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14" name="Line 15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15" name="Line 16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4" name="テキスト 53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5" name="テキスト 54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6" name="テキスト 55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7" name="テキスト 56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08" name="テキスト 53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09" name="テキスト 54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10" name="テキスト 55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11" name="テキスト 56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12" name="テキスト 53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13" name="テキスト 54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14" name="テキスト 55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15" name="テキスト 56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16" name="テキスト 53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17" name="テキスト 54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18" name="テキスト 55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19" name="テキスト 56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0" name="テキスト 53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1" name="テキスト 54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2" name="テキスト 55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3" name="テキスト 56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24" name="テキスト 53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25" name="テキスト 54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26" name="テキスト 55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27" name="テキスト 56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0" name="Line 1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1" name="Line 2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2" name="Line 5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3" name="Line 6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4" name="Line 11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5" name="Line 12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6" name="Line 15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0</xdr:colOff>
      <xdr:row>43</xdr:row>
      <xdr:rowOff>0</xdr:rowOff>
    </xdr:to>
    <xdr:sp macro="" textlink="">
      <xdr:nvSpPr>
        <xdr:cNvPr id="81447" name="Line 16"/>
        <xdr:cNvSpPr>
          <a:spLocks noChangeShapeType="1"/>
        </xdr:cNvSpPr>
      </xdr:nvSpPr>
      <xdr:spPr bwMode="auto">
        <a:xfrm>
          <a:off x="2771775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36" name="テキスト 53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37" name="テキスト 54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38" name="テキスト 55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39" name="テキスト 56"/>
        <xdr:cNvSpPr txBox="1">
          <a:spLocks noChangeArrowheads="1"/>
        </xdr:cNvSpPr>
      </xdr:nvSpPr>
      <xdr:spPr bwMode="auto">
        <a:xfrm>
          <a:off x="3629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40" name="テキスト 53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41" name="テキスト 54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42" name="テキスト 55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0</xdr:rowOff>
    </xdr:to>
    <xdr:sp macro="" textlink="">
      <xdr:nvSpPr>
        <xdr:cNvPr id="143" name="テキスト 56"/>
        <xdr:cNvSpPr txBox="1">
          <a:spLocks noChangeArrowheads="1"/>
        </xdr:cNvSpPr>
      </xdr:nvSpPr>
      <xdr:spPr bwMode="auto">
        <a:xfrm>
          <a:off x="44862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44" name="テキスト 53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45" name="テキスト 54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46" name="テキスト 55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147" name="テキスト 56"/>
        <xdr:cNvSpPr txBox="1">
          <a:spLocks noChangeArrowheads="1"/>
        </xdr:cNvSpPr>
      </xdr:nvSpPr>
      <xdr:spPr bwMode="auto">
        <a:xfrm>
          <a:off x="53435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48" name="テキスト 53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49" name="テキスト 54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50" name="テキスト 55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43</xdr:row>
      <xdr:rowOff>0</xdr:rowOff>
    </xdr:from>
    <xdr:to>
      <xdr:col>29</xdr:col>
      <xdr:colOff>0</xdr:colOff>
      <xdr:row>43</xdr:row>
      <xdr:rowOff>0</xdr:rowOff>
    </xdr:to>
    <xdr:sp macro="" textlink="">
      <xdr:nvSpPr>
        <xdr:cNvPr id="151" name="テキスト 56"/>
        <xdr:cNvSpPr txBox="1">
          <a:spLocks noChangeArrowheads="1"/>
        </xdr:cNvSpPr>
      </xdr:nvSpPr>
      <xdr:spPr bwMode="auto">
        <a:xfrm>
          <a:off x="620077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52" name="テキスト 53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53" name="テキスト 54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54" name="テキスト 55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55" name="テキスト 56"/>
        <xdr:cNvSpPr txBox="1">
          <a:spLocks noChangeArrowheads="1"/>
        </xdr:cNvSpPr>
      </xdr:nvSpPr>
      <xdr:spPr bwMode="auto">
        <a:xfrm>
          <a:off x="7058025" y="959167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56" name="テキスト 53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57" name="テキスト 54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58" name="テキスト 55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33</xdr:col>
      <xdr:colOff>0</xdr:colOff>
      <xdr:row>43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159" name="テキスト 56"/>
        <xdr:cNvSpPr txBox="1">
          <a:spLocks noChangeArrowheads="1"/>
        </xdr:cNvSpPr>
      </xdr:nvSpPr>
      <xdr:spPr bwMode="auto">
        <a:xfrm>
          <a:off x="7915275" y="95916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72" name="Line 1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73" name="Line 2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74" name="Line 3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75" name="Line 4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76" name="Line 5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77" name="Line 6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78" name="Line 7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79" name="Line 8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81480" name="Line 9"/>
        <xdr:cNvSpPr>
          <a:spLocks noChangeShapeType="1"/>
        </xdr:cNvSpPr>
      </xdr:nvSpPr>
      <xdr:spPr bwMode="auto">
        <a:xfrm>
          <a:off x="161829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81481" name="Line 10"/>
        <xdr:cNvSpPr>
          <a:spLocks noChangeShapeType="1"/>
        </xdr:cNvSpPr>
      </xdr:nvSpPr>
      <xdr:spPr bwMode="auto">
        <a:xfrm>
          <a:off x="161829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82" name="Line 11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83" name="Line 12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84" name="Line 13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85" name="Line 14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86" name="Line 15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81487" name="Line 16"/>
        <xdr:cNvSpPr>
          <a:spLocks noChangeShapeType="1"/>
        </xdr:cNvSpPr>
      </xdr:nvSpPr>
      <xdr:spPr bwMode="auto">
        <a:xfrm>
          <a:off x="27717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88" name="Line 17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0</xdr:rowOff>
    </xdr:from>
    <xdr:to>
      <xdr:col>39</xdr:col>
      <xdr:colOff>0</xdr:colOff>
      <xdr:row>41</xdr:row>
      <xdr:rowOff>0</xdr:rowOff>
    </xdr:to>
    <xdr:sp macro="" textlink="">
      <xdr:nvSpPr>
        <xdr:cNvPr id="81489" name="Line 18"/>
        <xdr:cNvSpPr>
          <a:spLocks noChangeShapeType="1"/>
        </xdr:cNvSpPr>
      </xdr:nvSpPr>
      <xdr:spPr bwMode="auto">
        <a:xfrm>
          <a:off x="113442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81490" name="Line 19"/>
        <xdr:cNvSpPr>
          <a:spLocks noChangeShapeType="1"/>
        </xdr:cNvSpPr>
      </xdr:nvSpPr>
      <xdr:spPr bwMode="auto">
        <a:xfrm>
          <a:off x="161829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81491" name="Line 20"/>
        <xdr:cNvSpPr>
          <a:spLocks noChangeShapeType="1"/>
        </xdr:cNvSpPr>
      </xdr:nvSpPr>
      <xdr:spPr bwMode="auto">
        <a:xfrm>
          <a:off x="1618297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361950</xdr:colOff>
      <xdr:row>41</xdr:row>
      <xdr:rowOff>0</xdr:rowOff>
    </xdr:from>
    <xdr:to>
      <xdr:col>45</xdr:col>
      <xdr:colOff>219075</xdr:colOff>
      <xdr:row>41</xdr:row>
      <xdr:rowOff>0</xdr:rowOff>
    </xdr:to>
    <xdr:sp macro="" textlink="">
      <xdr:nvSpPr>
        <xdr:cNvPr id="81492" name="Line 21"/>
        <xdr:cNvSpPr>
          <a:spLocks noChangeShapeType="1"/>
        </xdr:cNvSpPr>
      </xdr:nvSpPr>
      <xdr:spPr bwMode="auto">
        <a:xfrm>
          <a:off x="13344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361950</xdr:colOff>
      <xdr:row>41</xdr:row>
      <xdr:rowOff>0</xdr:rowOff>
    </xdr:from>
    <xdr:to>
      <xdr:col>45</xdr:col>
      <xdr:colOff>219075</xdr:colOff>
      <xdr:row>41</xdr:row>
      <xdr:rowOff>0</xdr:rowOff>
    </xdr:to>
    <xdr:sp macro="" textlink="">
      <xdr:nvSpPr>
        <xdr:cNvPr id="81493" name="Line 22"/>
        <xdr:cNvSpPr>
          <a:spLocks noChangeShapeType="1"/>
        </xdr:cNvSpPr>
      </xdr:nvSpPr>
      <xdr:spPr bwMode="auto">
        <a:xfrm>
          <a:off x="133445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182" name="テキスト 53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183" name="テキスト 54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184" name="テキスト 55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14</xdr:col>
      <xdr:colOff>0</xdr:colOff>
      <xdr:row>41</xdr:row>
      <xdr:rowOff>0</xdr:rowOff>
    </xdr:to>
    <xdr:sp macro="" textlink="">
      <xdr:nvSpPr>
        <xdr:cNvPr id="185" name="テキスト 56"/>
        <xdr:cNvSpPr txBox="1">
          <a:spLocks noChangeArrowheads="1"/>
        </xdr:cNvSpPr>
      </xdr:nvSpPr>
      <xdr:spPr bwMode="auto">
        <a:xfrm>
          <a:off x="3629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36</xdr:col>
      <xdr:colOff>0</xdr:colOff>
      <xdr:row>41</xdr:row>
      <xdr:rowOff>0</xdr:rowOff>
    </xdr:from>
    <xdr:to>
      <xdr:col>38</xdr:col>
      <xdr:colOff>85725</xdr:colOff>
      <xdr:row>41</xdr:row>
      <xdr:rowOff>0</xdr:rowOff>
    </xdr:to>
    <xdr:sp macro="" textlink="">
      <xdr:nvSpPr>
        <xdr:cNvPr id="186" name="テキスト 57"/>
        <xdr:cNvSpPr txBox="1">
          <a:spLocks noChangeArrowheads="1"/>
        </xdr:cNvSpPr>
      </xdr:nvSpPr>
      <xdr:spPr bwMode="auto">
        <a:xfrm>
          <a:off x="877252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36</xdr:col>
      <xdr:colOff>0</xdr:colOff>
      <xdr:row>41</xdr:row>
      <xdr:rowOff>0</xdr:rowOff>
    </xdr:from>
    <xdr:to>
      <xdr:col>38</xdr:col>
      <xdr:colOff>85725</xdr:colOff>
      <xdr:row>41</xdr:row>
      <xdr:rowOff>0</xdr:rowOff>
    </xdr:to>
    <xdr:sp macro="" textlink="">
      <xdr:nvSpPr>
        <xdr:cNvPr id="187" name="テキスト 58"/>
        <xdr:cNvSpPr txBox="1">
          <a:spLocks noChangeArrowheads="1"/>
        </xdr:cNvSpPr>
      </xdr:nvSpPr>
      <xdr:spPr bwMode="auto">
        <a:xfrm>
          <a:off x="8772525" y="9191625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43</xdr:col>
      <xdr:colOff>38100</xdr:colOff>
      <xdr:row>41</xdr:row>
      <xdr:rowOff>0</xdr:rowOff>
    </xdr:from>
    <xdr:to>
      <xdr:col>45</xdr:col>
      <xdr:colOff>9525</xdr:colOff>
      <xdr:row>41</xdr:row>
      <xdr:rowOff>0</xdr:rowOff>
    </xdr:to>
    <xdr:sp macro="" textlink="">
      <xdr:nvSpPr>
        <xdr:cNvPr id="188" name="テキスト 59"/>
        <xdr:cNvSpPr txBox="1">
          <a:spLocks noChangeArrowheads="1"/>
        </xdr:cNvSpPr>
      </xdr:nvSpPr>
      <xdr:spPr bwMode="auto">
        <a:xfrm>
          <a:off x="10810875" y="9191625"/>
          <a:ext cx="542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189" name="テキスト 53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190" name="テキスト 54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191" name="テキスト 55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15</xdr:col>
      <xdr:colOff>0</xdr:colOff>
      <xdr:row>41</xdr:row>
      <xdr:rowOff>0</xdr:rowOff>
    </xdr:from>
    <xdr:to>
      <xdr:col>17</xdr:col>
      <xdr:colOff>0</xdr:colOff>
      <xdr:row>41</xdr:row>
      <xdr:rowOff>0</xdr:rowOff>
    </xdr:to>
    <xdr:sp macro="" textlink="">
      <xdr:nvSpPr>
        <xdr:cNvPr id="192" name="テキスト 56"/>
        <xdr:cNvSpPr txBox="1">
          <a:spLocks noChangeArrowheads="1"/>
        </xdr:cNvSpPr>
      </xdr:nvSpPr>
      <xdr:spPr bwMode="auto">
        <a:xfrm>
          <a:off x="44862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193" name="テキスト 53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194" name="テキスト 54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195" name="テキスト 55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196" name="テキスト 56"/>
        <xdr:cNvSpPr txBox="1">
          <a:spLocks noChangeArrowheads="1"/>
        </xdr:cNvSpPr>
      </xdr:nvSpPr>
      <xdr:spPr bwMode="auto">
        <a:xfrm>
          <a:off x="53435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197" name="テキスト 53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198" name="テキスト 54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199" name="テキスト 55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27</xdr:col>
      <xdr:colOff>0</xdr:colOff>
      <xdr:row>41</xdr:row>
      <xdr:rowOff>0</xdr:rowOff>
    </xdr:from>
    <xdr:to>
      <xdr:col>29</xdr:col>
      <xdr:colOff>0</xdr:colOff>
      <xdr:row>41</xdr:row>
      <xdr:rowOff>0</xdr:rowOff>
    </xdr:to>
    <xdr:sp macro="" textlink="">
      <xdr:nvSpPr>
        <xdr:cNvPr id="200" name="テキスト 56"/>
        <xdr:cNvSpPr txBox="1">
          <a:spLocks noChangeArrowheads="1"/>
        </xdr:cNvSpPr>
      </xdr:nvSpPr>
      <xdr:spPr bwMode="auto">
        <a:xfrm>
          <a:off x="620077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01" name="テキスト 53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02" name="テキスト 54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03" name="テキスト 55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30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04" name="テキスト 56"/>
        <xdr:cNvSpPr txBox="1">
          <a:spLocks noChangeArrowheads="1"/>
        </xdr:cNvSpPr>
      </xdr:nvSpPr>
      <xdr:spPr bwMode="auto">
        <a:xfrm>
          <a:off x="7058025" y="9191625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5" name="テキスト 53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6" name="テキスト 54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7" name="テキスト 55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08" name="テキスト 56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209" name="テキスト 53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210" name="テキスト 54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211" name="テキスト 55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212" name="テキスト 56"/>
        <xdr:cNvSpPr txBox="1">
          <a:spLocks noChangeArrowheads="1"/>
        </xdr:cNvSpPr>
      </xdr:nvSpPr>
      <xdr:spPr bwMode="auto">
        <a:xfrm>
          <a:off x="5448300" y="8547100"/>
          <a:ext cx="2336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intosh%20HDUsers/hiroyuki-minato/Downloads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9640;&#20307;&#36899;&#65403;&#65391;&#65398;&#65392;&#23554;&#38272;&#37096;\&#22823;&#20250;\&#21508;&#31278;&#22823;&#20250;&#35201;&#38917;\&#65423;&#65394;&#65412;&#65438;&#65399;&#65389;&#65426;&#65437;&#65412;\&#12469;&#12483;&#12459;&#12540;\&#65298;&#65293;&#65297;&#36914;&#36335;&#24076;&#26395;&#35519;&#26619;No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9640;&#20307;&#36899;&#65403;&#65391;&#65398;&#65392;&#23554;&#38272;&#37096;\&#22823;&#20250;\&#21508;&#31278;&#22823;&#20250;&#35201;&#38917;\My%20Documents\&#29983;&#24466;&#20491;&#20154;&#12487;&#12540;&#12479;\H12&#21463;&#26908;&#29983;&#20303;&#2515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9640;&#20307;&#36899;&#65403;&#65391;&#65398;&#65392;&#23554;&#38272;&#37096;\PLANNING\&#31478;&#25216;&#20250;&#12503;&#12521;&#12531;\&#12304;2&#31278;&#30003;&#36796;&#26360;&#12305;07&#65295;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kawamura/Desktop/H28&#12469;&#12483;&#12459;&#12540;&#37096;/H27&#12469;&#12483;&#12459;&#12540;&#37096;/'15&#12522;&#12540;&#12464;/&#26360;&#24335;/15_ken_2_i-league_syoshiki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kawamura/Desktop/H28&#12469;&#12483;&#12459;&#12540;&#37096;/H27&#12469;&#12483;&#12459;&#12540;&#37096;/'15&#12522;&#12540;&#12464;/&#26360;&#24335;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組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データ抽出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i-YOUTH　LEAGUE"/>
      <sheetName val="次年度i-YOUTH　LEAGUE参加申請書"/>
      <sheetName val="高総体"/>
      <sheetName val="高総体ｴﾝﾄﾘｰ変更"/>
      <sheetName val="県民体"/>
      <sheetName val="県民体エントリー変更"/>
      <sheetName val="選手権1～2次大会申込書"/>
      <sheetName val="選手権2次ｴﾝﾄﾘｰ変更"/>
      <sheetName val="選手権決勝大会"/>
      <sheetName val="新人大会申込書"/>
      <sheetName val="新人ｴﾝﾄﾘｰ変更"/>
      <sheetName val="選抜交流"/>
      <sheetName val="部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グ運営組織"/>
      <sheetName val="記録報道業務"/>
      <sheetName val="試合結果FAX送信票"/>
      <sheetName val="D１"/>
      <sheetName val="D2-A"/>
      <sheetName val="D2-B"/>
      <sheetName val="D3北"/>
      <sheetName val="D3盛岡"/>
      <sheetName val="D3中部"/>
      <sheetName val="D3太平洋"/>
      <sheetName val="D3南"/>
      <sheetName val="D3サテライ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0"/>
  <sheetViews>
    <sheetView zoomScale="75" zoomScaleNormal="75" workbookViewId="0">
      <selection activeCell="C13" sqref="C13:H14"/>
    </sheetView>
  </sheetViews>
  <sheetFormatPr defaultColWidth="13" defaultRowHeight="13.5"/>
  <cols>
    <col min="1" max="1" width="3.625" style="10" customWidth="1"/>
    <col min="2" max="2" width="10.875" style="10" customWidth="1"/>
    <col min="3" max="3" width="21.625" style="10" customWidth="1"/>
    <col min="4" max="8" width="28.125" style="10" customWidth="1"/>
    <col min="9" max="16384" width="13" style="10"/>
  </cols>
  <sheetData>
    <row r="1" spans="1:8" ht="17.25">
      <c r="A1" s="9" t="s">
        <v>28</v>
      </c>
    </row>
    <row r="2" spans="1:8" ht="14.25" thickBot="1"/>
    <row r="3" spans="1:8" ht="36" customHeight="1">
      <c r="A3" s="125" t="s">
        <v>0</v>
      </c>
      <c r="B3" s="126"/>
      <c r="C3" s="11" t="s">
        <v>29</v>
      </c>
      <c r="D3" s="131" t="s">
        <v>165</v>
      </c>
      <c r="E3" s="132"/>
      <c r="F3" s="132"/>
      <c r="G3" s="35"/>
      <c r="H3" s="36"/>
    </row>
    <row r="4" spans="1:8" ht="36" customHeight="1">
      <c r="A4" s="127"/>
      <c r="B4" s="128"/>
      <c r="C4" s="12" t="s">
        <v>30</v>
      </c>
      <c r="D4" s="133" t="s">
        <v>166</v>
      </c>
      <c r="E4" s="134"/>
      <c r="F4" s="134"/>
      <c r="G4" s="37"/>
      <c r="H4" s="38"/>
    </row>
    <row r="5" spans="1:8" ht="36" customHeight="1">
      <c r="A5" s="127"/>
      <c r="B5" s="128"/>
      <c r="C5" s="34" t="s">
        <v>31</v>
      </c>
      <c r="D5" s="16" t="s">
        <v>167</v>
      </c>
      <c r="E5" s="18" t="s">
        <v>69</v>
      </c>
      <c r="F5" s="18" t="s">
        <v>82</v>
      </c>
      <c r="G5" s="18" t="s">
        <v>89</v>
      </c>
      <c r="H5" s="38"/>
    </row>
    <row r="6" spans="1:8" ht="18" customHeight="1">
      <c r="A6" s="127"/>
      <c r="B6" s="128"/>
      <c r="C6" s="135" t="s">
        <v>15</v>
      </c>
      <c r="D6" s="39" t="s">
        <v>263</v>
      </c>
      <c r="E6" s="40" t="s">
        <v>83</v>
      </c>
      <c r="F6" s="121" t="s">
        <v>157</v>
      </c>
      <c r="G6" s="121" t="s">
        <v>70</v>
      </c>
      <c r="H6" s="122" t="s">
        <v>71</v>
      </c>
    </row>
    <row r="7" spans="1:8" ht="18" customHeight="1">
      <c r="A7" s="127"/>
      <c r="B7" s="128"/>
      <c r="C7" s="136"/>
      <c r="D7" s="120" t="s">
        <v>264</v>
      </c>
      <c r="E7" s="44" t="s">
        <v>265</v>
      </c>
      <c r="F7" s="45" t="s">
        <v>84</v>
      </c>
      <c r="G7" s="45" t="s">
        <v>72</v>
      </c>
      <c r="H7" s="124" t="s">
        <v>266</v>
      </c>
    </row>
    <row r="8" spans="1:8" ht="18" customHeight="1">
      <c r="A8" s="127"/>
      <c r="B8" s="128"/>
      <c r="C8" s="136"/>
      <c r="D8" s="48" t="s">
        <v>267</v>
      </c>
      <c r="E8" s="41" t="s">
        <v>268</v>
      </c>
      <c r="F8" s="41"/>
      <c r="G8" s="42"/>
      <c r="H8" s="43"/>
    </row>
    <row r="9" spans="1:8" ht="18" customHeight="1">
      <c r="A9" s="127"/>
      <c r="B9" s="128"/>
      <c r="C9" s="137"/>
      <c r="D9" s="68" t="s">
        <v>269</v>
      </c>
      <c r="E9" s="45" t="s">
        <v>270</v>
      </c>
      <c r="F9" s="45"/>
      <c r="G9" s="46"/>
      <c r="H9" s="47"/>
    </row>
    <row r="10" spans="1:8" ht="36" customHeight="1" thickBot="1">
      <c r="A10" s="129"/>
      <c r="B10" s="130"/>
      <c r="C10" s="21" t="s">
        <v>32</v>
      </c>
      <c r="D10" s="33" t="s">
        <v>271</v>
      </c>
      <c r="E10" s="26"/>
      <c r="F10" s="49"/>
      <c r="G10" s="50"/>
      <c r="H10" s="51"/>
    </row>
    <row r="11" spans="1:8" ht="21" customHeight="1">
      <c r="A11" s="138" t="s">
        <v>168</v>
      </c>
      <c r="B11" s="141" t="s">
        <v>169</v>
      </c>
      <c r="C11" s="22" t="s">
        <v>246</v>
      </c>
      <c r="D11" s="32" t="s">
        <v>171</v>
      </c>
      <c r="E11" s="27" t="s">
        <v>52</v>
      </c>
      <c r="F11" s="32" t="s">
        <v>247</v>
      </c>
      <c r="G11" s="27" t="s">
        <v>73</v>
      </c>
      <c r="H11" s="65" t="s">
        <v>248</v>
      </c>
    </row>
    <row r="12" spans="1:8" ht="21" customHeight="1">
      <c r="A12" s="139"/>
      <c r="B12" s="142"/>
      <c r="C12" s="25" t="s">
        <v>33</v>
      </c>
      <c r="D12" s="20" t="s">
        <v>249</v>
      </c>
      <c r="E12" s="30" t="s">
        <v>27</v>
      </c>
      <c r="F12" s="66" t="s">
        <v>250</v>
      </c>
      <c r="G12" s="69"/>
      <c r="H12" s="58"/>
    </row>
    <row r="13" spans="1:8" ht="21" customHeight="1">
      <c r="A13" s="139"/>
      <c r="B13" s="143" t="s">
        <v>172</v>
      </c>
      <c r="C13" s="19" t="s">
        <v>272</v>
      </c>
      <c r="D13" s="20" t="s">
        <v>273</v>
      </c>
      <c r="E13" s="28" t="s">
        <v>52</v>
      </c>
      <c r="F13" s="66" t="s">
        <v>175</v>
      </c>
      <c r="G13" s="70" t="s">
        <v>73</v>
      </c>
      <c r="H13" s="59" t="s">
        <v>178</v>
      </c>
    </row>
    <row r="14" spans="1:8" ht="21" customHeight="1">
      <c r="A14" s="139"/>
      <c r="B14" s="142"/>
      <c r="C14" s="19" t="s">
        <v>33</v>
      </c>
      <c r="D14" s="54" t="s">
        <v>274</v>
      </c>
      <c r="E14" s="28" t="s">
        <v>27</v>
      </c>
      <c r="F14" s="66" t="s">
        <v>275</v>
      </c>
      <c r="G14" s="69"/>
      <c r="H14" s="17"/>
    </row>
    <row r="15" spans="1:8" ht="21" customHeight="1">
      <c r="A15" s="139"/>
      <c r="B15" s="143" t="s">
        <v>176</v>
      </c>
      <c r="C15" s="19" t="s">
        <v>170</v>
      </c>
      <c r="D15" s="66" t="s">
        <v>251</v>
      </c>
      <c r="E15" s="28" t="s">
        <v>52</v>
      </c>
      <c r="F15" s="66" t="s">
        <v>252</v>
      </c>
      <c r="G15" s="70" t="s">
        <v>73</v>
      </c>
      <c r="H15" s="17" t="s">
        <v>174</v>
      </c>
    </row>
    <row r="16" spans="1:8" ht="21" customHeight="1">
      <c r="A16" s="139"/>
      <c r="B16" s="142"/>
      <c r="C16" s="19" t="s">
        <v>33</v>
      </c>
      <c r="D16" s="20" t="s">
        <v>253</v>
      </c>
      <c r="E16" s="23" t="s">
        <v>27</v>
      </c>
      <c r="F16" s="54" t="s">
        <v>254</v>
      </c>
      <c r="G16" s="53"/>
      <c r="H16" s="58"/>
    </row>
    <row r="17" spans="1:8" ht="21" customHeight="1">
      <c r="A17" s="139"/>
      <c r="B17" s="144" t="s">
        <v>23</v>
      </c>
      <c r="C17" s="19" t="s">
        <v>170</v>
      </c>
      <c r="D17" s="20" t="s">
        <v>80</v>
      </c>
      <c r="E17" s="28" t="s">
        <v>52</v>
      </c>
      <c r="F17" s="52" t="s">
        <v>81</v>
      </c>
      <c r="G17" s="28" t="s">
        <v>73</v>
      </c>
      <c r="H17" s="59" t="s">
        <v>255</v>
      </c>
    </row>
    <row r="18" spans="1:8" ht="21" customHeight="1">
      <c r="A18" s="139"/>
      <c r="B18" s="142"/>
      <c r="C18" s="19" t="s">
        <v>33</v>
      </c>
      <c r="D18" s="20" t="s">
        <v>179</v>
      </c>
      <c r="E18" s="23" t="s">
        <v>27</v>
      </c>
      <c r="F18" s="54" t="s">
        <v>256</v>
      </c>
      <c r="G18" s="53"/>
      <c r="H18" s="58"/>
    </row>
    <row r="19" spans="1:8" ht="21" customHeight="1">
      <c r="A19" s="139"/>
      <c r="B19" s="144" t="s">
        <v>34</v>
      </c>
      <c r="C19" s="19" t="s">
        <v>170</v>
      </c>
      <c r="D19" s="20" t="s">
        <v>257</v>
      </c>
      <c r="E19" s="28" t="s">
        <v>52</v>
      </c>
      <c r="F19" s="52" t="s">
        <v>90</v>
      </c>
      <c r="G19" s="28" t="s">
        <v>73</v>
      </c>
      <c r="H19" s="59" t="s">
        <v>85</v>
      </c>
    </row>
    <row r="20" spans="1:8" ht="21" customHeight="1">
      <c r="A20" s="139"/>
      <c r="B20" s="142"/>
      <c r="C20" s="19" t="s">
        <v>33</v>
      </c>
      <c r="D20" s="20" t="s">
        <v>86</v>
      </c>
      <c r="E20" s="23" t="s">
        <v>27</v>
      </c>
      <c r="F20" s="20" t="s">
        <v>180</v>
      </c>
      <c r="G20" s="53"/>
      <c r="H20" s="58"/>
    </row>
    <row r="21" spans="1:8" ht="21" customHeight="1">
      <c r="A21" s="139"/>
      <c r="B21" s="144" t="s">
        <v>35</v>
      </c>
      <c r="C21" s="19" t="s">
        <v>170</v>
      </c>
      <c r="D21" s="20" t="s">
        <v>258</v>
      </c>
      <c r="E21" s="28" t="s">
        <v>52</v>
      </c>
      <c r="F21" s="20" t="s">
        <v>87</v>
      </c>
      <c r="G21" s="28" t="s">
        <v>73</v>
      </c>
      <c r="H21" s="67" t="s">
        <v>259</v>
      </c>
    </row>
    <row r="22" spans="1:8" ht="21" customHeight="1">
      <c r="A22" s="139"/>
      <c r="B22" s="142"/>
      <c r="C22" s="19" t="s">
        <v>33</v>
      </c>
      <c r="D22" s="20" t="s">
        <v>181</v>
      </c>
      <c r="E22" s="23" t="s">
        <v>27</v>
      </c>
      <c r="F22" s="20" t="s">
        <v>181</v>
      </c>
      <c r="G22" s="53"/>
      <c r="H22" s="58"/>
    </row>
    <row r="23" spans="1:8" ht="21" customHeight="1">
      <c r="A23" s="139"/>
      <c r="B23" s="144" t="s">
        <v>24</v>
      </c>
      <c r="C23" s="19" t="s">
        <v>170</v>
      </c>
      <c r="D23" s="16" t="s">
        <v>88</v>
      </c>
      <c r="E23" s="28" t="s">
        <v>52</v>
      </c>
      <c r="F23" s="52" t="s">
        <v>91</v>
      </c>
      <c r="G23" s="28" t="s">
        <v>73</v>
      </c>
      <c r="H23" s="59" t="s">
        <v>182</v>
      </c>
    </row>
    <row r="24" spans="1:8" ht="21" customHeight="1">
      <c r="A24" s="139"/>
      <c r="B24" s="142"/>
      <c r="C24" s="23" t="s">
        <v>33</v>
      </c>
      <c r="D24" s="54" t="s">
        <v>183</v>
      </c>
      <c r="E24" s="23" t="s">
        <v>27</v>
      </c>
      <c r="F24" s="54" t="s">
        <v>260</v>
      </c>
      <c r="G24" s="53"/>
      <c r="H24" s="58"/>
    </row>
    <row r="25" spans="1:8" ht="21" customHeight="1">
      <c r="A25" s="139"/>
      <c r="B25" s="144" t="s">
        <v>25</v>
      </c>
      <c r="C25" s="23" t="s">
        <v>36</v>
      </c>
      <c r="D25" s="66" t="s">
        <v>177</v>
      </c>
      <c r="E25" s="28" t="s">
        <v>52</v>
      </c>
      <c r="F25" s="123"/>
      <c r="G25" s="28" t="s">
        <v>73</v>
      </c>
      <c r="H25" s="59" t="s">
        <v>261</v>
      </c>
    </row>
    <row r="26" spans="1:8" ht="21" customHeight="1">
      <c r="A26" s="139"/>
      <c r="B26" s="142"/>
      <c r="C26" s="23" t="s">
        <v>33</v>
      </c>
      <c r="D26" s="123" t="s">
        <v>184</v>
      </c>
      <c r="E26" s="23" t="s">
        <v>27</v>
      </c>
      <c r="F26" s="54"/>
      <c r="G26" s="53"/>
      <c r="H26" s="58"/>
    </row>
    <row r="27" spans="1:8" ht="21" customHeight="1">
      <c r="A27" s="139"/>
      <c r="B27" s="144" t="s">
        <v>185</v>
      </c>
      <c r="C27" s="19" t="s">
        <v>170</v>
      </c>
      <c r="D27" s="68" t="s">
        <v>186</v>
      </c>
      <c r="E27" s="28" t="s">
        <v>52</v>
      </c>
      <c r="F27" s="54" t="s">
        <v>187</v>
      </c>
      <c r="G27" s="28" t="s">
        <v>73</v>
      </c>
      <c r="H27" s="59" t="s">
        <v>173</v>
      </c>
    </row>
    <row r="28" spans="1:8" ht="21" customHeight="1" thickBot="1">
      <c r="A28" s="140"/>
      <c r="B28" s="145"/>
      <c r="C28" s="21" t="s">
        <v>33</v>
      </c>
      <c r="D28" s="33" t="s">
        <v>190</v>
      </c>
      <c r="E28" s="29" t="s">
        <v>27</v>
      </c>
      <c r="F28" s="60" t="s">
        <v>262</v>
      </c>
      <c r="G28" s="55"/>
      <c r="H28" s="61"/>
    </row>
    <row r="30" spans="1:8" ht="14.25" thickBot="1">
      <c r="A30" t="s">
        <v>49</v>
      </c>
    </row>
    <row r="31" spans="1:8" s="24" customFormat="1" ht="45" customHeight="1">
      <c r="A31" s="146" t="s">
        <v>188</v>
      </c>
      <c r="B31" s="147"/>
      <c r="C31" s="147"/>
      <c r="D31" s="148" t="s">
        <v>74</v>
      </c>
      <c r="E31" s="149"/>
      <c r="F31" s="149"/>
      <c r="G31" s="149"/>
      <c r="H31" s="150"/>
    </row>
    <row r="32" spans="1:8" s="24" customFormat="1" ht="18.75" customHeight="1">
      <c r="A32" s="151" t="s">
        <v>189</v>
      </c>
      <c r="B32" s="152"/>
      <c r="C32" s="152"/>
      <c r="D32" s="153" t="s">
        <v>75</v>
      </c>
      <c r="E32" s="153"/>
      <c r="F32" s="153"/>
      <c r="G32" s="154"/>
      <c r="H32" s="17"/>
    </row>
    <row r="33" spans="1:8" ht="18.75" customHeight="1">
      <c r="A33" s="151" t="s">
        <v>31</v>
      </c>
      <c r="B33" s="152"/>
      <c r="C33" s="152"/>
      <c r="D33" s="153" t="s">
        <v>76</v>
      </c>
      <c r="E33" s="153"/>
      <c r="F33" s="153"/>
      <c r="G33" s="154"/>
      <c r="H33" s="38"/>
    </row>
    <row r="34" spans="1:8" ht="18.75" customHeight="1">
      <c r="A34" s="151" t="s">
        <v>15</v>
      </c>
      <c r="B34" s="152"/>
      <c r="C34" s="152"/>
      <c r="D34" s="153" t="s">
        <v>54</v>
      </c>
      <c r="E34" s="153"/>
      <c r="F34" s="153"/>
      <c r="G34" s="154"/>
      <c r="H34" s="38"/>
    </row>
    <row r="35" spans="1:8" ht="18.75" customHeight="1" thickBot="1">
      <c r="A35" s="155" t="s">
        <v>32</v>
      </c>
      <c r="B35" s="143"/>
      <c r="C35" s="143"/>
      <c r="D35" s="156" t="s">
        <v>77</v>
      </c>
      <c r="E35" s="156"/>
      <c r="F35" s="156"/>
      <c r="G35" s="157"/>
      <c r="H35" s="56"/>
    </row>
    <row r="36" spans="1:8" ht="18.75" customHeight="1" thickTop="1">
      <c r="A36" s="158" t="s">
        <v>170</v>
      </c>
      <c r="B36" s="159"/>
      <c r="C36" s="159"/>
      <c r="D36" s="160" t="s">
        <v>50</v>
      </c>
      <c r="E36" s="161"/>
      <c r="F36" s="161"/>
      <c r="G36" s="161"/>
      <c r="H36" s="162"/>
    </row>
    <row r="37" spans="1:8" ht="18.75" customHeight="1">
      <c r="A37" s="151" t="s">
        <v>33</v>
      </c>
      <c r="B37" s="152"/>
      <c r="C37" s="152"/>
      <c r="D37" s="153" t="s">
        <v>78</v>
      </c>
      <c r="E37" s="153"/>
      <c r="F37" s="153"/>
      <c r="G37" s="154"/>
      <c r="H37" s="38"/>
    </row>
    <row r="38" spans="1:8" ht="18.75" customHeight="1">
      <c r="A38" s="163" t="s">
        <v>52</v>
      </c>
      <c r="B38" s="164"/>
      <c r="C38" s="165"/>
      <c r="D38" s="153" t="s">
        <v>53</v>
      </c>
      <c r="E38" s="153"/>
      <c r="F38" s="153"/>
      <c r="G38" s="154"/>
      <c r="H38" s="38"/>
    </row>
    <row r="39" spans="1:8" ht="18.75" customHeight="1">
      <c r="A39" s="151" t="s">
        <v>27</v>
      </c>
      <c r="B39" s="152"/>
      <c r="C39" s="152"/>
      <c r="D39" s="153" t="s">
        <v>51</v>
      </c>
      <c r="E39" s="153"/>
      <c r="F39" s="153"/>
      <c r="G39" s="154"/>
      <c r="H39" s="38"/>
    </row>
    <row r="40" spans="1:8" ht="18.75" customHeight="1" thickBot="1">
      <c r="A40" s="166" t="s">
        <v>73</v>
      </c>
      <c r="B40" s="167"/>
      <c r="C40" s="168"/>
      <c r="D40" s="169" t="s">
        <v>79</v>
      </c>
      <c r="E40" s="170"/>
      <c r="F40" s="170"/>
      <c r="G40" s="171"/>
      <c r="H40" s="57"/>
    </row>
  </sheetData>
  <mergeCells count="34">
    <mergeCell ref="A38:C38"/>
    <mergeCell ref="D38:G38"/>
    <mergeCell ref="A39:C39"/>
    <mergeCell ref="D39:G39"/>
    <mergeCell ref="A40:C40"/>
    <mergeCell ref="D40:G40"/>
    <mergeCell ref="A35:C35"/>
    <mergeCell ref="D35:G35"/>
    <mergeCell ref="A36:C36"/>
    <mergeCell ref="D36:H36"/>
    <mergeCell ref="A37:C37"/>
    <mergeCell ref="D37:G37"/>
    <mergeCell ref="A32:C32"/>
    <mergeCell ref="D32:G32"/>
    <mergeCell ref="A33:C33"/>
    <mergeCell ref="D33:G33"/>
    <mergeCell ref="A34:C34"/>
    <mergeCell ref="D34:G34"/>
    <mergeCell ref="B21:B22"/>
    <mergeCell ref="B23:B24"/>
    <mergeCell ref="B25:B26"/>
    <mergeCell ref="B27:B28"/>
    <mergeCell ref="A31:C31"/>
    <mergeCell ref="D31:H31"/>
    <mergeCell ref="A3:B10"/>
    <mergeCell ref="D3:F3"/>
    <mergeCell ref="D4:F4"/>
    <mergeCell ref="C6:C9"/>
    <mergeCell ref="A11:A28"/>
    <mergeCell ref="B11:B12"/>
    <mergeCell ref="B13:B14"/>
    <mergeCell ref="B15:B16"/>
    <mergeCell ref="B17:B18"/>
    <mergeCell ref="B19:B20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scale="62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8"/>
  <sheetViews>
    <sheetView view="pageBreakPreview" topLeftCell="A10" zoomScale="75" zoomScaleNormal="75" zoomScaleSheetLayoutView="75" workbookViewId="0">
      <selection activeCell="B4" sqref="B4:G4"/>
    </sheetView>
  </sheetViews>
  <sheetFormatPr defaultRowHeight="13.5"/>
  <cols>
    <col min="1" max="1" width="3.5" style="71" customWidth="1"/>
    <col min="2" max="2" width="6.625" style="71" customWidth="1"/>
    <col min="3" max="34" width="3.75" style="71" customWidth="1"/>
    <col min="35" max="35" width="13.75" style="71" customWidth="1"/>
    <col min="36" max="36" width="2.875" style="71" customWidth="1"/>
    <col min="37" max="37" width="20.625" style="71" customWidth="1"/>
    <col min="38" max="16384" width="9" style="71"/>
  </cols>
  <sheetData>
    <row r="1" spans="2:35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</row>
    <row r="2" spans="2:35" ht="50.1" customHeight="1" thickBot="1">
      <c r="C2" s="72"/>
      <c r="D2" s="72"/>
      <c r="E2" s="72"/>
      <c r="F2" s="72"/>
      <c r="G2" s="72"/>
      <c r="H2" s="72"/>
      <c r="I2" s="72"/>
      <c r="J2" s="72"/>
      <c r="L2" s="72"/>
      <c r="M2" s="72"/>
      <c r="O2" s="72"/>
      <c r="P2" s="210">
        <f ca="1">TODAY()</f>
        <v>43196</v>
      </c>
      <c r="Q2" s="210"/>
      <c r="R2" s="210"/>
      <c r="S2" s="210"/>
      <c r="T2" s="210"/>
      <c r="U2" s="210"/>
      <c r="V2" s="210"/>
      <c r="W2" s="74"/>
      <c r="X2" s="74" t="s">
        <v>92</v>
      </c>
      <c r="Y2" s="75" t="s">
        <v>93</v>
      </c>
      <c r="Z2" s="211"/>
      <c r="AA2" s="211"/>
      <c r="AB2" s="211"/>
      <c r="AC2" s="75" t="s">
        <v>94</v>
      </c>
      <c r="AD2" s="212" t="s">
        <v>95</v>
      </c>
      <c r="AE2" s="212"/>
      <c r="AF2" s="212"/>
      <c r="AG2" s="212"/>
      <c r="AH2" s="212"/>
    </row>
    <row r="3" spans="2:35" ht="52.5" customHeight="1" thickBot="1">
      <c r="B3" s="213" t="s">
        <v>142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5"/>
    </row>
    <row r="4" spans="2:35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高田</v>
      </c>
      <c r="I4" s="220"/>
      <c r="J4" s="221"/>
      <c r="K4" s="222" t="str">
        <f>C9</f>
        <v>大槌</v>
      </c>
      <c r="L4" s="223"/>
      <c r="M4" s="224"/>
      <c r="N4" s="222" t="str">
        <f>C13</f>
        <v>釜石商工</v>
      </c>
      <c r="O4" s="223"/>
      <c r="P4" s="224"/>
      <c r="Q4" s="222" t="str">
        <f>C17</f>
        <v>釜石</v>
      </c>
      <c r="R4" s="223"/>
      <c r="S4" s="224"/>
      <c r="T4" s="222" t="str">
        <f>C21</f>
        <v>山田</v>
      </c>
      <c r="U4" s="223"/>
      <c r="V4" s="224"/>
      <c r="W4" s="222"/>
      <c r="X4" s="224"/>
      <c r="Y4" s="225" t="s">
        <v>98</v>
      </c>
      <c r="Z4" s="225"/>
      <c r="AA4" s="225" t="s">
        <v>99</v>
      </c>
      <c r="AB4" s="225"/>
      <c r="AC4" s="225" t="s">
        <v>100</v>
      </c>
      <c r="AD4" s="225"/>
      <c r="AE4" s="226" t="s">
        <v>101</v>
      </c>
      <c r="AF4" s="227"/>
      <c r="AG4" s="228" t="s">
        <v>102</v>
      </c>
      <c r="AH4" s="229"/>
    </row>
    <row r="5" spans="2:35" ht="16.5" customHeight="1">
      <c r="B5" s="230" t="s">
        <v>1</v>
      </c>
      <c r="C5" s="236" t="s">
        <v>143</v>
      </c>
      <c r="D5" s="237"/>
      <c r="E5" s="237"/>
      <c r="F5" s="237"/>
      <c r="G5" s="238"/>
      <c r="H5" s="242"/>
      <c r="I5" s="243"/>
      <c r="J5" s="244"/>
      <c r="K5" s="86"/>
      <c r="L5" s="81" t="str">
        <f>IF(ISBLANK(K6),"",IF(K6-M6&gt;0,"○",IF(K6-M6=0,"△","●")))</f>
        <v/>
      </c>
      <c r="M5" s="87"/>
      <c r="N5" s="86"/>
      <c r="O5" s="81" t="str">
        <f>IF(ISBLANK(N6),"",IF(N6-P6&gt;0,"○",IF(N6-P6=0,"△","●")))</f>
        <v/>
      </c>
      <c r="P5" s="87"/>
      <c r="Q5" s="86"/>
      <c r="R5" s="81" t="str">
        <f>IF(ISBLANK(Q6),"",IF(Q6-S6&gt;0,"○",IF(Q6-S6=0,"△","●")))</f>
        <v/>
      </c>
      <c r="S5" s="87"/>
      <c r="T5" s="86"/>
      <c r="U5" s="81" t="str">
        <f>IF(ISBLANK(T6),"",IF(T6-V6&gt;0,"○",IF(T6-V6=0,"△","●")))</f>
        <v/>
      </c>
      <c r="V5" s="87"/>
      <c r="W5" s="251" t="s">
        <v>104</v>
      </c>
      <c r="X5" s="252"/>
      <c r="Y5" s="253">
        <f>COUNTIF(H5:V5,"○")*3+COUNTIF(H5:V5,"△")*1</f>
        <v>0</v>
      </c>
      <c r="Z5" s="254"/>
      <c r="AA5" s="253">
        <f>K6+N6+Q6+T6</f>
        <v>0</v>
      </c>
      <c r="AB5" s="254"/>
      <c r="AC5" s="253">
        <f>M6+P6+S6+V6</f>
        <v>0</v>
      </c>
      <c r="AD5" s="254"/>
      <c r="AE5" s="253">
        <f>AA5-AC5</f>
        <v>0</v>
      </c>
      <c r="AF5" s="254"/>
      <c r="AG5" s="253">
        <f>RANK(AI5,($AI$5,$AI$9,$AI$13,$AI$17,$AI$21))</f>
        <v>1</v>
      </c>
      <c r="AH5" s="255"/>
      <c r="AI5" s="79">
        <f>Y5*10^9+AE5*10^6+AA5*10^3-AC5</f>
        <v>0</v>
      </c>
    </row>
    <row r="6" spans="2:35" ht="16.5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256" t="s">
        <v>106</v>
      </c>
      <c r="X6" s="257"/>
      <c r="Y6" s="258">
        <f>+COUNTIF(H7:V7,"○")*3+COUNTIF(H7:V7,"△")*1</f>
        <v>0</v>
      </c>
      <c r="Z6" s="259"/>
      <c r="AA6" s="258">
        <f>+K8+N8+Q8+T8</f>
        <v>0</v>
      </c>
      <c r="AB6" s="259"/>
      <c r="AC6" s="258">
        <f>+M8+P8+S8+V8</f>
        <v>0</v>
      </c>
      <c r="AD6" s="259"/>
      <c r="AE6" s="258">
        <f>AA6-AC6</f>
        <v>0</v>
      </c>
      <c r="AF6" s="259"/>
      <c r="AG6" s="258">
        <f>RANK(AI6,($AI$6,$AI$10,$AI$14,$AI$18,$AI$22))</f>
        <v>1</v>
      </c>
      <c r="AH6" s="260"/>
      <c r="AI6" s="79">
        <f t="shared" ref="AI6:AI23" si="0">Y6*10^9+AE6*10^6+AA6*10^3-AC6</f>
        <v>0</v>
      </c>
    </row>
    <row r="7" spans="2:35" ht="16.5" customHeight="1">
      <c r="B7" s="231"/>
      <c r="C7" s="236"/>
      <c r="D7" s="237"/>
      <c r="E7" s="237"/>
      <c r="F7" s="237"/>
      <c r="G7" s="238"/>
      <c r="H7" s="245"/>
      <c r="I7" s="246"/>
      <c r="J7" s="247"/>
      <c r="K7" s="95"/>
      <c r="L7" s="84" t="str">
        <f>IF(ISBLANK(K8),"",IF(K8-M8&gt;0,"○",IF(K8-M8=0,"△","●")))</f>
        <v/>
      </c>
      <c r="M7" s="97"/>
      <c r="N7" s="95"/>
      <c r="O7" s="84" t="str">
        <f>IF(ISBLANK(N8),"",IF(N8-P8&gt;0,"○",IF(N8-P8=0,"△","●")))</f>
        <v/>
      </c>
      <c r="P7" s="97"/>
      <c r="Q7" s="95"/>
      <c r="R7" s="84" t="str">
        <f>IF(ISBLANK(Q8),"",IF(Q8-S8&gt;0,"○",IF(Q8-S8=0,"△","●")))</f>
        <v/>
      </c>
      <c r="S7" s="97"/>
      <c r="T7" s="95"/>
      <c r="U7" s="84" t="str">
        <f>IF(ISBLANK(T8),"",IF(T8-V8&gt;0,"○",IF(T8-V8=0,"△","●")))</f>
        <v/>
      </c>
      <c r="V7" s="97"/>
      <c r="W7" s="261" t="s">
        <v>107</v>
      </c>
      <c r="X7" s="262"/>
      <c r="Y7" s="263">
        <f>Y5+Y6</f>
        <v>0</v>
      </c>
      <c r="Z7" s="264"/>
      <c r="AA7" s="263">
        <f>AA5+AA6</f>
        <v>0</v>
      </c>
      <c r="AB7" s="264"/>
      <c r="AC7" s="263">
        <f>AC5+AC6</f>
        <v>0</v>
      </c>
      <c r="AD7" s="264"/>
      <c r="AE7" s="263">
        <f>AE5+AE6</f>
        <v>0</v>
      </c>
      <c r="AF7" s="264"/>
      <c r="AG7" s="263">
        <f>RANK(AI7,($AI$7,$AI$11,$AI$15,$AI19,$AI$23))</f>
        <v>1</v>
      </c>
      <c r="AH7" s="265"/>
      <c r="AI7" s="79">
        <f t="shared" si="0"/>
        <v>0</v>
      </c>
    </row>
    <row r="8" spans="2:35" ht="16.5" customHeight="1">
      <c r="B8" s="231"/>
      <c r="C8" s="239"/>
      <c r="D8" s="240"/>
      <c r="E8" s="240"/>
      <c r="F8" s="240"/>
      <c r="G8" s="241"/>
      <c r="H8" s="248"/>
      <c r="I8" s="249"/>
      <c r="J8" s="250"/>
      <c r="K8" s="80"/>
      <c r="L8" s="81" t="s">
        <v>113</v>
      </c>
      <c r="M8" s="82"/>
      <c r="N8" s="80"/>
      <c r="O8" s="81" t="s">
        <v>113</v>
      </c>
      <c r="P8" s="82"/>
      <c r="Q8" s="80"/>
      <c r="R8" s="81" t="s">
        <v>113</v>
      </c>
      <c r="S8" s="82"/>
      <c r="T8" s="80"/>
      <c r="U8" s="81" t="s">
        <v>113</v>
      </c>
      <c r="V8" s="82"/>
      <c r="W8" s="261"/>
      <c r="X8" s="262"/>
      <c r="Y8" s="263"/>
      <c r="Z8" s="264"/>
      <c r="AA8" s="263"/>
      <c r="AB8" s="264"/>
      <c r="AC8" s="263"/>
      <c r="AD8" s="264"/>
      <c r="AE8" s="263"/>
      <c r="AF8" s="264"/>
      <c r="AG8" s="263"/>
      <c r="AH8" s="265"/>
      <c r="AI8" s="79"/>
    </row>
    <row r="9" spans="2:35" ht="16.5" customHeight="1">
      <c r="B9" s="266" t="s">
        <v>109</v>
      </c>
      <c r="C9" s="267" t="s">
        <v>163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273" t="s">
        <v>111</v>
      </c>
      <c r="X9" s="274"/>
      <c r="Y9" s="275">
        <f>COUNTIF(H9:V9,"○")*3+COUNTIF(H9:V9,"△")*1</f>
        <v>0</v>
      </c>
      <c r="Z9" s="276"/>
      <c r="AA9" s="275">
        <f>M6+N10+Q10+T10</f>
        <v>0</v>
      </c>
      <c r="AB9" s="276"/>
      <c r="AC9" s="275">
        <f>K6+P10+S10+V10</f>
        <v>0</v>
      </c>
      <c r="AD9" s="276"/>
      <c r="AE9" s="275">
        <f>AA9-AC9</f>
        <v>0</v>
      </c>
      <c r="AF9" s="276"/>
      <c r="AG9" s="275">
        <f>RANK(AI9,($AI$5,$AI$9,$AI$13,$AI$17,$AI$21))</f>
        <v>1</v>
      </c>
      <c r="AH9" s="283"/>
      <c r="AI9" s="79">
        <f t="shared" si="0"/>
        <v>0</v>
      </c>
    </row>
    <row r="10" spans="2:35" ht="16.5" customHeight="1">
      <c r="B10" s="231"/>
      <c r="C10" s="236"/>
      <c r="D10" s="237"/>
      <c r="E10" s="237"/>
      <c r="F10" s="237"/>
      <c r="G10" s="238"/>
      <c r="H10" s="103" t="str">
        <f>IF(M6="","",M6)</f>
        <v/>
      </c>
      <c r="I10" s="104" t="s">
        <v>113</v>
      </c>
      <c r="J10" s="105" t="str">
        <f>IF(K6="","",K6)</f>
        <v/>
      </c>
      <c r="K10" s="245"/>
      <c r="L10" s="246"/>
      <c r="M10" s="247"/>
      <c r="N10" s="107"/>
      <c r="O10" s="104" t="s">
        <v>105</v>
      </c>
      <c r="P10" s="108"/>
      <c r="Q10" s="107"/>
      <c r="R10" s="104" t="s">
        <v>105</v>
      </c>
      <c r="S10" s="108"/>
      <c r="T10" s="107"/>
      <c r="U10" s="104" t="s">
        <v>105</v>
      </c>
      <c r="V10" s="108"/>
      <c r="W10" s="256" t="s">
        <v>112</v>
      </c>
      <c r="X10" s="257"/>
      <c r="Y10" s="258">
        <f>+COUNTIF(H11:V11,"○")*3+COUNTIF(H11:V11,"△")*1</f>
        <v>0</v>
      </c>
      <c r="Z10" s="259"/>
      <c r="AA10" s="258">
        <f>+M8+N12+Q12+T12</f>
        <v>0</v>
      </c>
      <c r="AB10" s="259"/>
      <c r="AC10" s="258">
        <f>+K8+P12+S12+V12</f>
        <v>0</v>
      </c>
      <c r="AD10" s="259"/>
      <c r="AE10" s="258">
        <f>AA10-AC10</f>
        <v>0</v>
      </c>
      <c r="AF10" s="259"/>
      <c r="AG10" s="258">
        <f>RANK(AI10,($AI$6,$AI$10,$AI$14,$AI$18,$AI$22))</f>
        <v>1</v>
      </c>
      <c r="AH10" s="260"/>
      <c r="AI10" s="79">
        <f t="shared" si="0"/>
        <v>0</v>
      </c>
    </row>
    <row r="11" spans="2:35" ht="16.5" customHeight="1">
      <c r="B11" s="231"/>
      <c r="C11" s="236"/>
      <c r="D11" s="237"/>
      <c r="E11" s="237"/>
      <c r="F11" s="237"/>
      <c r="G11" s="238"/>
      <c r="H11" s="86"/>
      <c r="I11" s="81" t="str">
        <f>IF(H12="","",IF(H12-J12&gt;0,"○",IF(H12-J12=0,"△","●")))</f>
        <v/>
      </c>
      <c r="J11" s="102"/>
      <c r="K11" s="245"/>
      <c r="L11" s="246"/>
      <c r="M11" s="247"/>
      <c r="N11" s="86"/>
      <c r="O11" s="81" t="str">
        <f>IF(ISBLANK(N12),"",IF(N12-P12&gt;0,"○",IF(N12-P12=0,"△","●")))</f>
        <v/>
      </c>
      <c r="P11" s="87"/>
      <c r="Q11" s="86"/>
      <c r="R11" s="81" t="str">
        <f>IF(ISBLANK(Q12),"",IF(Q12-S12&gt;0,"○",IF(Q12-S12=0,"△","●")))</f>
        <v/>
      </c>
      <c r="S11" s="87"/>
      <c r="T11" s="86"/>
      <c r="U11" s="81" t="str">
        <f>IF(ISBLANK(T12),"",IF(T12-V12&gt;0,"○",IF(T12-V12=0,"△","●")))</f>
        <v/>
      </c>
      <c r="V11" s="87"/>
      <c r="W11" s="261" t="s">
        <v>107</v>
      </c>
      <c r="X11" s="262"/>
      <c r="Y11" s="279">
        <f>Y9+Y10</f>
        <v>0</v>
      </c>
      <c r="Z11" s="280"/>
      <c r="AA11" s="279">
        <f>AA9+AA10</f>
        <v>0</v>
      </c>
      <c r="AB11" s="280"/>
      <c r="AC11" s="279">
        <f>AC9+AC10</f>
        <v>0</v>
      </c>
      <c r="AD11" s="280"/>
      <c r="AE11" s="279">
        <f>AE9+AE10</f>
        <v>0</v>
      </c>
      <c r="AF11" s="280"/>
      <c r="AG11" s="279">
        <f>RANK(AI11,($AI$7,$AI$11,$AI$15,$AI19,$AI$23))</f>
        <v>1</v>
      </c>
      <c r="AH11" s="284"/>
      <c r="AI11" s="79">
        <f t="shared" si="0"/>
        <v>0</v>
      </c>
    </row>
    <row r="12" spans="2:35" ht="16.5" customHeight="1">
      <c r="B12" s="232"/>
      <c r="C12" s="239"/>
      <c r="D12" s="240"/>
      <c r="E12" s="240"/>
      <c r="F12" s="240"/>
      <c r="G12" s="241"/>
      <c r="H12" s="101" t="str">
        <f>IF(M8="","",M8)</f>
        <v/>
      </c>
      <c r="I12" s="89" t="s">
        <v>113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277"/>
      <c r="X12" s="278"/>
      <c r="Y12" s="281"/>
      <c r="Z12" s="282"/>
      <c r="AA12" s="281"/>
      <c r="AB12" s="282"/>
      <c r="AC12" s="281"/>
      <c r="AD12" s="282"/>
      <c r="AE12" s="281"/>
      <c r="AF12" s="282"/>
      <c r="AG12" s="281"/>
      <c r="AH12" s="285"/>
      <c r="AI12" s="79"/>
    </row>
    <row r="13" spans="2:35" ht="16.5" customHeight="1">
      <c r="B13" s="231" t="s">
        <v>114</v>
      </c>
      <c r="C13" s="267" t="s">
        <v>144</v>
      </c>
      <c r="D13" s="268"/>
      <c r="E13" s="268"/>
      <c r="F13" s="268"/>
      <c r="G13" s="269"/>
      <c r="H13" s="86"/>
      <c r="I13" s="81" t="str">
        <f>IF(H14="","",IF(H14-J14&gt;0,"○",IF(H14-J14=0,"△","●")))</f>
        <v/>
      </c>
      <c r="J13" s="87"/>
      <c r="K13" s="86"/>
      <c r="L13" s="81" t="str">
        <f>IF(K14="","",IF(K14-M14&gt;0,"○",IF(K14-M14=0,"△","●")))</f>
        <v/>
      </c>
      <c r="M13" s="87"/>
      <c r="N13" s="270"/>
      <c r="O13" s="271"/>
      <c r="P13" s="272"/>
      <c r="Q13" s="86"/>
      <c r="R13" s="81" t="str">
        <f>IF(ISBLANK(Q14),"",IF(Q14-S14&gt;0,"○",IF(Q14-S14=0,"△","●")))</f>
        <v/>
      </c>
      <c r="S13" s="87"/>
      <c r="T13" s="86"/>
      <c r="U13" s="81" t="str">
        <f>IF(ISBLANK(T14),"",IF(T14-V14&gt;0,"○",IF(T14-V14=0,"△","●")))</f>
        <v/>
      </c>
      <c r="V13" s="87"/>
      <c r="W13" s="273" t="s">
        <v>111</v>
      </c>
      <c r="X13" s="274"/>
      <c r="Y13" s="263">
        <f>COUNTIF(H13:V13,"○")*3+COUNTIF(H13:V13,"△")*1</f>
        <v>0</v>
      </c>
      <c r="Z13" s="264"/>
      <c r="AA13" s="263">
        <f>P6+P10+Q14+T14</f>
        <v>0</v>
      </c>
      <c r="AB13" s="264"/>
      <c r="AC13" s="263">
        <f>N6+N10+S14+V14</f>
        <v>0</v>
      </c>
      <c r="AD13" s="264"/>
      <c r="AE13" s="263">
        <f>AA13-AC13</f>
        <v>0</v>
      </c>
      <c r="AF13" s="264"/>
      <c r="AG13" s="263">
        <f>RANK(AI13,($AI$5,$AI$9,$AI$13,$AI$17,$AI$21))</f>
        <v>1</v>
      </c>
      <c r="AH13" s="265"/>
      <c r="AI13" s="79">
        <f t="shared" si="0"/>
        <v>0</v>
      </c>
    </row>
    <row r="14" spans="2:35" ht="16.5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113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256" t="s">
        <v>112</v>
      </c>
      <c r="X14" s="257"/>
      <c r="Y14" s="258">
        <f>+COUNTIF(H15:V15,"○")*3+COUNTIF(H15:V15,"△")*1</f>
        <v>0</v>
      </c>
      <c r="Z14" s="259"/>
      <c r="AA14" s="258">
        <f>+P8+P12+Q16+T16</f>
        <v>0</v>
      </c>
      <c r="AB14" s="259"/>
      <c r="AC14" s="258">
        <f>+N8+N12+S16+V16</f>
        <v>0</v>
      </c>
      <c r="AD14" s="259"/>
      <c r="AE14" s="258">
        <f>AA14-AC14</f>
        <v>0</v>
      </c>
      <c r="AF14" s="259"/>
      <c r="AG14" s="258">
        <f>RANK(AI14,($AI$6,$AI$10,$AI$14,$AI$18,$AI$22))</f>
        <v>1</v>
      </c>
      <c r="AH14" s="260"/>
      <c r="AI14" s="79">
        <f t="shared" si="0"/>
        <v>0</v>
      </c>
    </row>
    <row r="15" spans="2:35" ht="16.5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7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261" t="s">
        <v>107</v>
      </c>
      <c r="X15" s="262"/>
      <c r="Y15" s="263">
        <f>Y13+Y14</f>
        <v>0</v>
      </c>
      <c r="Z15" s="264"/>
      <c r="AA15" s="263">
        <f>AA13+AA14</f>
        <v>0</v>
      </c>
      <c r="AB15" s="264"/>
      <c r="AC15" s="263">
        <f>AC13+AC14</f>
        <v>0</v>
      </c>
      <c r="AD15" s="264"/>
      <c r="AE15" s="263">
        <f>AE13+AE14</f>
        <v>0</v>
      </c>
      <c r="AF15" s="264"/>
      <c r="AG15" s="263">
        <f>RANK(AI15,($AI$7,$AI$11,$AI$15,$AI19,$AI$23))</f>
        <v>1</v>
      </c>
      <c r="AH15" s="265"/>
      <c r="AI15" s="79">
        <f t="shared" si="0"/>
        <v>0</v>
      </c>
    </row>
    <row r="16" spans="2:35" ht="16.5" customHeight="1">
      <c r="B16" s="231"/>
      <c r="C16" s="239"/>
      <c r="D16" s="240"/>
      <c r="E16" s="240"/>
      <c r="F16" s="240"/>
      <c r="G16" s="241"/>
      <c r="H16" s="86" t="str">
        <f>IF(P8="","",P8)</f>
        <v/>
      </c>
      <c r="I16" s="81" t="s">
        <v>113</v>
      </c>
      <c r="J16" s="87" t="str">
        <f>IF(N8="","",N8)</f>
        <v/>
      </c>
      <c r="K16" s="100" t="str">
        <f>IF(P12="","",P12)</f>
        <v/>
      </c>
      <c r="L16" s="81" t="s">
        <v>105</v>
      </c>
      <c r="M16" s="87" t="str">
        <f>IF(N12="","",N12)</f>
        <v/>
      </c>
      <c r="N16" s="248"/>
      <c r="O16" s="249"/>
      <c r="P16" s="250"/>
      <c r="Q16" s="80"/>
      <c r="R16" s="81" t="s">
        <v>113</v>
      </c>
      <c r="S16" s="82"/>
      <c r="T16" s="80"/>
      <c r="U16" s="81" t="s">
        <v>113</v>
      </c>
      <c r="V16" s="82"/>
      <c r="W16" s="261"/>
      <c r="X16" s="262"/>
      <c r="Y16" s="263"/>
      <c r="Z16" s="264"/>
      <c r="AA16" s="263"/>
      <c r="AB16" s="264"/>
      <c r="AC16" s="263"/>
      <c r="AD16" s="264"/>
      <c r="AE16" s="263"/>
      <c r="AF16" s="264"/>
      <c r="AG16" s="263"/>
      <c r="AH16" s="265"/>
      <c r="AI16" s="79"/>
    </row>
    <row r="17" spans="1:35" ht="16.5" customHeight="1">
      <c r="B17" s="266" t="s">
        <v>115</v>
      </c>
      <c r="C17" s="236" t="s">
        <v>238</v>
      </c>
      <c r="D17" s="237"/>
      <c r="E17" s="237"/>
      <c r="F17" s="237"/>
      <c r="G17" s="238"/>
      <c r="H17" s="91"/>
      <c r="I17" s="92" t="str">
        <f>IF(H18="","",IF(H18-J18&gt;0,"○",IF(H18-J18=0,"△","●")))</f>
        <v/>
      </c>
      <c r="J17" s="94"/>
      <c r="K17" s="91"/>
      <c r="L17" s="92" t="str">
        <f>IF(K18="","",IF(K18-M18&gt;0,"○",IF(K18-M18=0,"△","●")))</f>
        <v/>
      </c>
      <c r="M17" s="94"/>
      <c r="N17" s="91"/>
      <c r="O17" s="92" t="str">
        <f>IF(N18="","",IF(N18-P18&gt;0,"○",IF(N18-P18=0,"△","●")))</f>
        <v/>
      </c>
      <c r="P17" s="94"/>
      <c r="Q17" s="270"/>
      <c r="R17" s="271"/>
      <c r="S17" s="272"/>
      <c r="T17" s="91"/>
      <c r="U17" s="92" t="str">
        <f>IF(ISBLANK(T18),"",IF(T18-V18&gt;0,"○",IF(T18-V18=0,"△","●")))</f>
        <v/>
      </c>
      <c r="V17" s="94"/>
      <c r="W17" s="273" t="s">
        <v>111</v>
      </c>
      <c r="X17" s="274"/>
      <c r="Y17" s="286">
        <f>COUNTIF(H17:V17,"○")*3+COUNTIF(H17:V17,"△")*1</f>
        <v>0</v>
      </c>
      <c r="Z17" s="287"/>
      <c r="AA17" s="286">
        <f>S6+S10+S14+T18</f>
        <v>0</v>
      </c>
      <c r="AB17" s="287"/>
      <c r="AC17" s="286">
        <f>Q6+Q10+Q14+V18</f>
        <v>0</v>
      </c>
      <c r="AD17" s="287"/>
      <c r="AE17" s="286">
        <f>AA17-AC17</f>
        <v>0</v>
      </c>
      <c r="AF17" s="287"/>
      <c r="AG17" s="286">
        <f>RANK(AI17,($AI$5,$AI$9,$AI$13,$AI$17,$AI$21))</f>
        <v>1</v>
      </c>
      <c r="AH17" s="288"/>
      <c r="AI17" s="79">
        <f t="shared" si="0"/>
        <v>0</v>
      </c>
    </row>
    <row r="18" spans="1:35" ht="16.5" customHeight="1">
      <c r="B18" s="231"/>
      <c r="C18" s="236"/>
      <c r="D18" s="237"/>
      <c r="E18" s="237"/>
      <c r="F18" s="237"/>
      <c r="G18" s="238"/>
      <c r="H18" s="103" t="str">
        <f>IF(S6="","",S6)</f>
        <v/>
      </c>
      <c r="I18" s="104" t="s">
        <v>113</v>
      </c>
      <c r="J18" s="105" t="str">
        <f>IF(Q6="","",Q6)</f>
        <v/>
      </c>
      <c r="K18" s="106" t="str">
        <f>IF(S10="","",S10)</f>
        <v/>
      </c>
      <c r="L18" s="104" t="s">
        <v>105</v>
      </c>
      <c r="M18" s="105" t="str">
        <f>IF(Q10="","",Q10)</f>
        <v/>
      </c>
      <c r="N18" s="106" t="str">
        <f>IF(S14="","",S14)</f>
        <v/>
      </c>
      <c r="O18" s="104" t="s">
        <v>105</v>
      </c>
      <c r="P18" s="105" t="str">
        <f>IF(Q14="","",Q14)</f>
        <v/>
      </c>
      <c r="Q18" s="245"/>
      <c r="R18" s="246"/>
      <c r="S18" s="247"/>
      <c r="T18" s="107"/>
      <c r="U18" s="104" t="s">
        <v>105</v>
      </c>
      <c r="V18" s="108"/>
      <c r="W18" s="256" t="s">
        <v>112</v>
      </c>
      <c r="X18" s="257"/>
      <c r="Y18" s="258">
        <f>+COUNTIF(H19:V19,"○")*3+COUNTIF(H19:V19,"△")*1</f>
        <v>0</v>
      </c>
      <c r="Z18" s="259"/>
      <c r="AA18" s="258">
        <f>+S8+S12+S16+T20</f>
        <v>0</v>
      </c>
      <c r="AB18" s="259"/>
      <c r="AC18" s="258">
        <f>+Q8+Q12+Q16+V20</f>
        <v>0</v>
      </c>
      <c r="AD18" s="259"/>
      <c r="AE18" s="258">
        <f>AA18-AC18</f>
        <v>0</v>
      </c>
      <c r="AF18" s="259"/>
      <c r="AG18" s="258">
        <f>RANK(AI18,($AI$6,$AI$10,$AI$14,$AI$18,$AI$22))</f>
        <v>1</v>
      </c>
      <c r="AH18" s="260"/>
      <c r="AI18" s="79">
        <f t="shared" si="0"/>
        <v>0</v>
      </c>
    </row>
    <row r="19" spans="1:35" ht="16.5" customHeight="1">
      <c r="B19" s="231"/>
      <c r="C19" s="236"/>
      <c r="D19" s="237"/>
      <c r="E19" s="237"/>
      <c r="F19" s="237"/>
      <c r="G19" s="238"/>
      <c r="H19" s="86"/>
      <c r="I19" s="81" t="str">
        <f>IF(H20="","",IF(H20-J20&gt;0,"○",IF(H20-J20=0,"△","●")))</f>
        <v/>
      </c>
      <c r="J19" s="87"/>
      <c r="K19" s="86"/>
      <c r="L19" s="81" t="str">
        <f>IF(K20="","",IF(K20-M20&gt;0,"○",IF(K20-M20=0,"△","●")))</f>
        <v/>
      </c>
      <c r="M19" s="87"/>
      <c r="N19" s="86"/>
      <c r="O19" s="81" t="str">
        <f>IF(N20="","",IF(N20-P20&gt;0,"○",IF(N20-P20=0,"△","●")))</f>
        <v/>
      </c>
      <c r="P19" s="87"/>
      <c r="Q19" s="245"/>
      <c r="R19" s="246"/>
      <c r="S19" s="247"/>
      <c r="T19" s="86"/>
      <c r="U19" s="81" t="str">
        <f>IF(ISBLANK(T20),"",IF(T20-V20&gt;0,"○",IF(T20-V20=0,"△","●")))</f>
        <v/>
      </c>
      <c r="V19" s="87"/>
      <c r="W19" s="261" t="s">
        <v>107</v>
      </c>
      <c r="X19" s="262"/>
      <c r="Y19" s="263">
        <f>Y17+Y18</f>
        <v>0</v>
      </c>
      <c r="Z19" s="264"/>
      <c r="AA19" s="263">
        <f>AA17+AA18</f>
        <v>0</v>
      </c>
      <c r="AB19" s="264"/>
      <c r="AC19" s="263">
        <f>AC17+AC18</f>
        <v>0</v>
      </c>
      <c r="AD19" s="264"/>
      <c r="AE19" s="263">
        <f>AE17+AE18</f>
        <v>0</v>
      </c>
      <c r="AF19" s="264"/>
      <c r="AG19" s="263">
        <f>RANK(AI19,($AI$7,$AI$11,$AI$15,$AI19,$AI$23))</f>
        <v>1</v>
      </c>
      <c r="AH19" s="265"/>
      <c r="AI19" s="79">
        <f t="shared" si="0"/>
        <v>0</v>
      </c>
    </row>
    <row r="20" spans="1:35" ht="16.5" customHeight="1">
      <c r="B20" s="232"/>
      <c r="C20" s="239"/>
      <c r="D20" s="240"/>
      <c r="E20" s="240"/>
      <c r="F20" s="240"/>
      <c r="G20" s="241"/>
      <c r="H20" s="101" t="str">
        <f>IF(S8="","",S8)</f>
        <v/>
      </c>
      <c r="I20" s="89" t="s">
        <v>113</v>
      </c>
      <c r="J20" s="99" t="str">
        <f>IF(Q8="","",Q8)</f>
        <v/>
      </c>
      <c r="K20" s="101" t="str">
        <f>IF(S12="","",S12)</f>
        <v/>
      </c>
      <c r="L20" s="89" t="s">
        <v>105</v>
      </c>
      <c r="M20" s="99" t="str">
        <f>IF(Q12="","",Q12)</f>
        <v/>
      </c>
      <c r="N20" s="101" t="str">
        <f>IF(S16="","",S16)</f>
        <v/>
      </c>
      <c r="O20" s="89" t="s">
        <v>105</v>
      </c>
      <c r="P20" s="99" t="str">
        <f>IF(Q16="","",Q16)</f>
        <v/>
      </c>
      <c r="Q20" s="248"/>
      <c r="R20" s="249"/>
      <c r="S20" s="250"/>
      <c r="T20" s="88"/>
      <c r="U20" s="89" t="s">
        <v>113</v>
      </c>
      <c r="V20" s="90"/>
      <c r="W20" s="277"/>
      <c r="X20" s="278"/>
      <c r="Y20" s="281"/>
      <c r="Z20" s="282"/>
      <c r="AA20" s="281"/>
      <c r="AB20" s="282"/>
      <c r="AC20" s="281"/>
      <c r="AD20" s="282"/>
      <c r="AE20" s="281"/>
      <c r="AF20" s="282"/>
      <c r="AG20" s="281"/>
      <c r="AH20" s="285"/>
      <c r="AI20" s="79"/>
    </row>
    <row r="21" spans="1:35" ht="16.5" customHeight="1">
      <c r="B21" s="231" t="s">
        <v>116</v>
      </c>
      <c r="C21" s="267" t="s">
        <v>239</v>
      </c>
      <c r="D21" s="268"/>
      <c r="E21" s="268"/>
      <c r="F21" s="268"/>
      <c r="G21" s="269"/>
      <c r="H21" s="86"/>
      <c r="I21" s="81" t="str">
        <f>IF(H22="","",IF(H22-J22&gt;0,"○",IF(H22-J22=0,"△","●")))</f>
        <v/>
      </c>
      <c r="J21" s="87"/>
      <c r="K21" s="86"/>
      <c r="L21" s="81" t="str">
        <f>IF(K22="","",IF(K22-M22&gt;0,"○",IF(K22-M22=0,"△","●")))</f>
        <v/>
      </c>
      <c r="M21" s="87"/>
      <c r="N21" s="86"/>
      <c r="O21" s="81" t="str">
        <f>IF(N22="","",IF(N22-P22&gt;0,"○",IF(N22-P22=0,"△","●")))</f>
        <v/>
      </c>
      <c r="P21" s="87"/>
      <c r="Q21" s="86"/>
      <c r="R21" s="81" t="str">
        <f>IF(Q22="","",IF(Q22-S22&gt;0,"○",IF(Q22-S22=0,"△","●")))</f>
        <v/>
      </c>
      <c r="S21" s="87"/>
      <c r="T21" s="270"/>
      <c r="U21" s="271"/>
      <c r="V21" s="272"/>
      <c r="W21" s="261" t="s">
        <v>111</v>
      </c>
      <c r="X21" s="262"/>
      <c r="Y21" s="263">
        <f>COUNTIF(H21:V21,"○")*3+COUNTIF(H21:V21,"△")*1</f>
        <v>0</v>
      </c>
      <c r="Z21" s="264"/>
      <c r="AA21" s="263">
        <f>V6+V10+V14+V18</f>
        <v>0</v>
      </c>
      <c r="AB21" s="264"/>
      <c r="AC21" s="263">
        <f>T6+T10+T14+T18</f>
        <v>0</v>
      </c>
      <c r="AD21" s="264"/>
      <c r="AE21" s="263">
        <f>AA21-AC21</f>
        <v>0</v>
      </c>
      <c r="AF21" s="264"/>
      <c r="AG21" s="263">
        <f>RANK(AI21,($AI$5,$AI$9,$AI$13,$AI$17,$AI$21))</f>
        <v>1</v>
      </c>
      <c r="AH21" s="265"/>
      <c r="AI21" s="79">
        <f t="shared" si="0"/>
        <v>0</v>
      </c>
    </row>
    <row r="22" spans="1:35" ht="16.5" customHeight="1">
      <c r="B22" s="231"/>
      <c r="C22" s="236"/>
      <c r="D22" s="237"/>
      <c r="E22" s="237"/>
      <c r="F22" s="237"/>
      <c r="G22" s="238"/>
      <c r="H22" s="86" t="str">
        <f>IF(V6="","",V6)</f>
        <v/>
      </c>
      <c r="I22" s="81" t="s">
        <v>113</v>
      </c>
      <c r="J22" s="87" t="str">
        <f>IF(T6="","",T6)</f>
        <v/>
      </c>
      <c r="K22" s="86" t="str">
        <f>IF(V10="","",V10)</f>
        <v/>
      </c>
      <c r="L22" s="81" t="s">
        <v>113</v>
      </c>
      <c r="M22" s="87" t="str">
        <f>IF(T10="","",T10)</f>
        <v/>
      </c>
      <c r="N22" s="86" t="str">
        <f>IF(V14="","",V14)</f>
        <v/>
      </c>
      <c r="O22" s="81" t="s">
        <v>105</v>
      </c>
      <c r="P22" s="87" t="str">
        <f>IF(T14="","",T14)</f>
        <v/>
      </c>
      <c r="Q22" s="86" t="str">
        <f>IF(V18="","",V18)</f>
        <v/>
      </c>
      <c r="R22" s="81" t="s">
        <v>105</v>
      </c>
      <c r="S22" s="87" t="str">
        <f>IF(T18="","",T18)</f>
        <v/>
      </c>
      <c r="T22" s="245"/>
      <c r="U22" s="246"/>
      <c r="V22" s="247"/>
      <c r="W22" s="256" t="s">
        <v>112</v>
      </c>
      <c r="X22" s="257"/>
      <c r="Y22" s="258">
        <f>+COUNTIF(H23:V23,"○")*3+COUNTIF(H23:V23,"△")*1</f>
        <v>0</v>
      </c>
      <c r="Z22" s="259"/>
      <c r="AA22" s="258">
        <f>+V8+V12+V16+V20</f>
        <v>0</v>
      </c>
      <c r="AB22" s="259"/>
      <c r="AC22" s="258">
        <f>+T8+T12+T16+T20</f>
        <v>0</v>
      </c>
      <c r="AD22" s="259"/>
      <c r="AE22" s="258">
        <f>AA22-AC22</f>
        <v>0</v>
      </c>
      <c r="AF22" s="259"/>
      <c r="AG22" s="258">
        <f>RANK(AI22,($AI$6,$AI$10,$AI$14,$AI$18,$AI$22))</f>
        <v>1</v>
      </c>
      <c r="AH22" s="260"/>
      <c r="AI22" s="79">
        <f t="shared" si="0"/>
        <v>0</v>
      </c>
    </row>
    <row r="23" spans="1:35" ht="16.5" customHeight="1">
      <c r="B23" s="231"/>
      <c r="C23" s="236"/>
      <c r="D23" s="237"/>
      <c r="E23" s="237"/>
      <c r="F23" s="237"/>
      <c r="G23" s="238"/>
      <c r="H23" s="95"/>
      <c r="I23" s="84" t="str">
        <f>IF(H24="","",IF(H24-J24&gt;0,"○",IF(H24-J24=0,"△","●")))</f>
        <v/>
      </c>
      <c r="J23" s="97"/>
      <c r="K23" s="95"/>
      <c r="L23" s="84" t="str">
        <f>IF(K24="","",IF(K24-M24&gt;0,"○",IF(K24-M24=0,"△","●")))</f>
        <v/>
      </c>
      <c r="M23" s="97"/>
      <c r="N23" s="95"/>
      <c r="O23" s="84" t="str">
        <f>IF(N24="","",IF(N24-P24&gt;0,"○",IF(N24-P24=0,"△","●")))</f>
        <v/>
      </c>
      <c r="P23" s="97"/>
      <c r="Q23" s="95"/>
      <c r="R23" s="84" t="str">
        <f>IF(Q24="","",IF(Q24-S24&gt;0,"○",IF(Q24-S24=0,"△","●")))</f>
        <v/>
      </c>
      <c r="S23" s="97"/>
      <c r="T23" s="245"/>
      <c r="U23" s="246"/>
      <c r="V23" s="247"/>
      <c r="W23" s="261" t="s">
        <v>107</v>
      </c>
      <c r="X23" s="262"/>
      <c r="Y23" s="263">
        <f>Y21+Y22</f>
        <v>0</v>
      </c>
      <c r="Z23" s="264"/>
      <c r="AA23" s="263">
        <f>AA21+AA22</f>
        <v>0</v>
      </c>
      <c r="AB23" s="264"/>
      <c r="AC23" s="263">
        <f>AC21+AC22</f>
        <v>0</v>
      </c>
      <c r="AD23" s="264"/>
      <c r="AE23" s="263">
        <f>AE21+AE22</f>
        <v>0</v>
      </c>
      <c r="AF23" s="264"/>
      <c r="AG23" s="263">
        <f>RANK(AI23,($AI$7,$AI$11,$AI$15,$AI19,$AI$23))</f>
        <v>1</v>
      </c>
      <c r="AH23" s="265"/>
      <c r="AI23" s="79">
        <f t="shared" si="0"/>
        <v>0</v>
      </c>
    </row>
    <row r="24" spans="1:35" ht="16.5" customHeight="1" thickBot="1">
      <c r="B24" s="231"/>
      <c r="C24" s="239"/>
      <c r="D24" s="240"/>
      <c r="E24" s="240"/>
      <c r="F24" s="240"/>
      <c r="G24" s="241"/>
      <c r="H24" s="86" t="str">
        <f>IF(V8="","",V8)</f>
        <v/>
      </c>
      <c r="I24" s="81" t="s">
        <v>113</v>
      </c>
      <c r="J24" s="87" t="str">
        <f>IF(T8="","",T8)</f>
        <v/>
      </c>
      <c r="K24" s="86" t="str">
        <f>IF(V12="","",V12)</f>
        <v/>
      </c>
      <c r="L24" s="81" t="s">
        <v>113</v>
      </c>
      <c r="M24" s="87" t="str">
        <f>IF(T12="","",T12)</f>
        <v/>
      </c>
      <c r="N24" s="86" t="str">
        <f>IF(V16="","",V16)</f>
        <v/>
      </c>
      <c r="O24" s="81" t="s">
        <v>105</v>
      </c>
      <c r="P24" s="87" t="str">
        <f>IF(T16="","",T16)</f>
        <v/>
      </c>
      <c r="Q24" s="86" t="str">
        <f>IF(V20="","",V20)</f>
        <v/>
      </c>
      <c r="R24" s="81" t="s">
        <v>105</v>
      </c>
      <c r="S24" s="87" t="str">
        <f>IF(T20="","",T20)</f>
        <v/>
      </c>
      <c r="T24" s="248"/>
      <c r="U24" s="249"/>
      <c r="V24" s="250"/>
      <c r="W24" s="261"/>
      <c r="X24" s="262"/>
      <c r="Y24" s="263"/>
      <c r="Z24" s="264"/>
      <c r="AA24" s="263"/>
      <c r="AB24" s="264"/>
      <c r="AC24" s="263"/>
      <c r="AD24" s="264"/>
      <c r="AE24" s="263"/>
      <c r="AF24" s="264"/>
      <c r="AG24" s="263"/>
      <c r="AH24" s="265"/>
      <c r="AI24" s="79"/>
    </row>
    <row r="25" spans="1:35" ht="15.75" customHeight="1">
      <c r="A25" s="119"/>
      <c r="B25" s="303"/>
      <c r="C25" s="305"/>
      <c r="D25" s="305"/>
      <c r="E25" s="305"/>
      <c r="F25" s="305"/>
      <c r="G25" s="305"/>
      <c r="H25" s="115"/>
      <c r="I25" s="113"/>
      <c r="J25" s="115"/>
      <c r="K25" s="115"/>
      <c r="L25" s="113"/>
      <c r="M25" s="115"/>
      <c r="N25" s="115"/>
      <c r="O25" s="113"/>
      <c r="P25" s="115"/>
      <c r="Q25" s="115"/>
      <c r="R25" s="113"/>
      <c r="S25" s="115"/>
      <c r="T25" s="115"/>
      <c r="U25" s="113"/>
      <c r="V25" s="115"/>
      <c r="W25" s="115"/>
      <c r="X25" s="115"/>
      <c r="Y25" s="116"/>
      <c r="Z25" s="116"/>
      <c r="AA25" s="117"/>
      <c r="AB25" s="117"/>
      <c r="AC25" s="117"/>
      <c r="AD25" s="117"/>
      <c r="AE25" s="117"/>
      <c r="AF25" s="117"/>
      <c r="AG25" s="116"/>
      <c r="AH25" s="116"/>
      <c r="AI25" s="118"/>
    </row>
    <row r="26" spans="1:35" ht="15.75" customHeight="1">
      <c r="A26" s="119"/>
      <c r="B26" s="304"/>
      <c r="C26" s="305"/>
      <c r="D26" s="305"/>
      <c r="E26" s="305"/>
      <c r="F26" s="305"/>
      <c r="G26" s="305"/>
    </row>
    <row r="27" spans="1:35" ht="15.75" customHeight="1">
      <c r="A27" s="119"/>
      <c r="B27" s="304"/>
      <c r="C27" s="305"/>
      <c r="D27" s="305"/>
      <c r="E27" s="305"/>
      <c r="F27" s="305"/>
      <c r="G27" s="305"/>
      <c r="I27"/>
      <c r="J27"/>
      <c r="K27"/>
      <c r="L27"/>
    </row>
    <row r="28" spans="1:35" ht="15.75" customHeight="1">
      <c r="A28" s="119"/>
      <c r="B28" s="304"/>
      <c r="C28" s="305"/>
      <c r="D28" s="305"/>
      <c r="E28" s="305"/>
      <c r="F28" s="305"/>
      <c r="G28" s="305"/>
    </row>
  </sheetData>
  <mergeCells count="124">
    <mergeCell ref="B25:B28"/>
    <mergeCell ref="C25:G28"/>
    <mergeCell ref="W23:X24"/>
    <mergeCell ref="Y23:Z24"/>
    <mergeCell ref="AA23:AB24"/>
    <mergeCell ref="AC23:AD24"/>
    <mergeCell ref="AE23:AF24"/>
    <mergeCell ref="AG23:AH24"/>
    <mergeCell ref="AE21:AF21"/>
    <mergeCell ref="AG21:AH21"/>
    <mergeCell ref="W22:X22"/>
    <mergeCell ref="Y22:Z22"/>
    <mergeCell ref="AA22:AB22"/>
    <mergeCell ref="AC22:AD22"/>
    <mergeCell ref="AE22:AF22"/>
    <mergeCell ref="AG22:AH22"/>
    <mergeCell ref="AC19:AD20"/>
    <mergeCell ref="AE19:AF20"/>
    <mergeCell ref="AG19:AH20"/>
    <mergeCell ref="B21:B24"/>
    <mergeCell ref="C21:G24"/>
    <mergeCell ref="T21:V24"/>
    <mergeCell ref="W21:X21"/>
    <mergeCell ref="Y21:Z21"/>
    <mergeCell ref="AA21:AB21"/>
    <mergeCell ref="AC21:AD21"/>
    <mergeCell ref="AC17:AD17"/>
    <mergeCell ref="AE17:AF17"/>
    <mergeCell ref="AG17:AH17"/>
    <mergeCell ref="W18:X18"/>
    <mergeCell ref="Y18:Z18"/>
    <mergeCell ref="AA18:AB18"/>
    <mergeCell ref="AC18:AD18"/>
    <mergeCell ref="AE18:AF18"/>
    <mergeCell ref="AG18:AH18"/>
    <mergeCell ref="B17:B20"/>
    <mergeCell ref="C17:G20"/>
    <mergeCell ref="Q17:S20"/>
    <mergeCell ref="W17:X17"/>
    <mergeCell ref="Y17:Z17"/>
    <mergeCell ref="AA17:AB17"/>
    <mergeCell ref="W19:X20"/>
    <mergeCell ref="Y19:Z20"/>
    <mergeCell ref="AA19:AB20"/>
    <mergeCell ref="W15:X16"/>
    <mergeCell ref="Y15:Z16"/>
    <mergeCell ref="AA15:AB16"/>
    <mergeCell ref="AC15:AD16"/>
    <mergeCell ref="AE15:AF16"/>
    <mergeCell ref="AG15:AH16"/>
    <mergeCell ref="AE13:AF13"/>
    <mergeCell ref="AG13:AH13"/>
    <mergeCell ref="W14:X14"/>
    <mergeCell ref="Y14:Z14"/>
    <mergeCell ref="AA14:AB14"/>
    <mergeCell ref="AC14:AD14"/>
    <mergeCell ref="AE14:AF14"/>
    <mergeCell ref="AG14:AH14"/>
    <mergeCell ref="AC11:AD12"/>
    <mergeCell ref="AE11:AF12"/>
    <mergeCell ref="AG11:AH12"/>
    <mergeCell ref="B13:B16"/>
    <mergeCell ref="C13:G16"/>
    <mergeCell ref="N13:P16"/>
    <mergeCell ref="W13:X13"/>
    <mergeCell ref="Y13:Z13"/>
    <mergeCell ref="AA13:AB13"/>
    <mergeCell ref="AC13:AD13"/>
    <mergeCell ref="AC9:AD9"/>
    <mergeCell ref="AE9:AF9"/>
    <mergeCell ref="AG9:AH9"/>
    <mergeCell ref="W10:X10"/>
    <mergeCell ref="Y10:Z10"/>
    <mergeCell ref="AA10:AB10"/>
    <mergeCell ref="AC10:AD10"/>
    <mergeCell ref="AE10:AF10"/>
    <mergeCell ref="AG10:AH10"/>
    <mergeCell ref="B9:B12"/>
    <mergeCell ref="C9:G12"/>
    <mergeCell ref="K9:M12"/>
    <mergeCell ref="W9:X9"/>
    <mergeCell ref="Y9:Z9"/>
    <mergeCell ref="AA9:AB9"/>
    <mergeCell ref="W11:X12"/>
    <mergeCell ref="Y11:Z12"/>
    <mergeCell ref="AA11:AB12"/>
    <mergeCell ref="W7:X8"/>
    <mergeCell ref="Y7:Z8"/>
    <mergeCell ref="AA7:AB8"/>
    <mergeCell ref="AC7:AD8"/>
    <mergeCell ref="AE7:AF8"/>
    <mergeCell ref="AG7:AH8"/>
    <mergeCell ref="W6:X6"/>
    <mergeCell ref="Y6:Z6"/>
    <mergeCell ref="AA6:AB6"/>
    <mergeCell ref="AC6:AD6"/>
    <mergeCell ref="AE6:AF6"/>
    <mergeCell ref="AG6:AH6"/>
    <mergeCell ref="AG4:AH4"/>
    <mergeCell ref="B5:B8"/>
    <mergeCell ref="C5:G8"/>
    <mergeCell ref="H5:J8"/>
    <mergeCell ref="W5:X5"/>
    <mergeCell ref="Y5:Z5"/>
    <mergeCell ref="AA5:AB5"/>
    <mergeCell ref="AC5:AD5"/>
    <mergeCell ref="AE5:AF5"/>
    <mergeCell ref="AG5:AH5"/>
    <mergeCell ref="T4:V4"/>
    <mergeCell ref="W4:X4"/>
    <mergeCell ref="Y4:Z4"/>
    <mergeCell ref="AA4:AB4"/>
    <mergeCell ref="AC4:AD4"/>
    <mergeCell ref="AE4:AF4"/>
    <mergeCell ref="B1:AH1"/>
    <mergeCell ref="P2:V2"/>
    <mergeCell ref="Z2:AB2"/>
    <mergeCell ref="AD2:AH2"/>
    <mergeCell ref="B3:AH3"/>
    <mergeCell ref="B4:G4"/>
    <mergeCell ref="H4:J4"/>
    <mergeCell ref="K4:M4"/>
    <mergeCell ref="N4:P4"/>
    <mergeCell ref="Q4:S4"/>
  </mergeCells>
  <phoneticPr fontId="1"/>
  <conditionalFormatting sqref="H4:AA4">
    <cfRule type="cellIs" dxfId="11" priority="4" stopIfTrue="1" operator="equal">
      <formula>0</formula>
    </cfRule>
  </conditionalFormatting>
  <conditionalFormatting sqref="W4:X4">
    <cfRule type="cellIs" dxfId="10" priority="3" stopIfTrue="1" operator="equal">
      <formula>0</formula>
    </cfRule>
  </conditionalFormatting>
  <conditionalFormatting sqref="W4:X4">
    <cfRule type="cellIs" dxfId="9" priority="2" stopIfTrue="1" operator="equal">
      <formula>0</formula>
    </cfRule>
  </conditionalFormatting>
  <conditionalFormatting sqref="W4:X4">
    <cfRule type="cellIs" dxfId="8" priority="1" stopIfTrue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97" fitToWidth="0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8"/>
  <sheetViews>
    <sheetView view="pageBreakPreview" topLeftCell="A4" zoomScale="75" zoomScaleNormal="75" zoomScaleSheetLayoutView="75" workbookViewId="0">
      <selection activeCell="B4" sqref="B4:G4"/>
    </sheetView>
  </sheetViews>
  <sheetFormatPr defaultRowHeight="13.5"/>
  <cols>
    <col min="1" max="1" width="3.5" style="71" customWidth="1"/>
    <col min="2" max="2" width="6.625" style="71" customWidth="1"/>
    <col min="3" max="34" width="3.75" style="71" customWidth="1"/>
    <col min="35" max="35" width="13.75" style="71" customWidth="1"/>
    <col min="36" max="36" width="2.875" style="71" customWidth="1"/>
    <col min="37" max="37" width="20.625" style="71" customWidth="1"/>
    <col min="38" max="16384" width="9" style="71"/>
  </cols>
  <sheetData>
    <row r="1" spans="2:35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</row>
    <row r="2" spans="2:35" ht="50.1" customHeight="1" thickBot="1">
      <c r="C2" s="72"/>
      <c r="D2" s="72"/>
      <c r="E2" s="72"/>
      <c r="F2" s="72"/>
      <c r="G2" s="72"/>
      <c r="H2" s="72"/>
      <c r="I2" s="72"/>
      <c r="J2" s="72"/>
      <c r="L2" s="72"/>
      <c r="M2" s="72"/>
      <c r="O2" s="72"/>
      <c r="P2" s="210">
        <f ca="1">TODAY()</f>
        <v>43196</v>
      </c>
      <c r="Q2" s="210"/>
      <c r="R2" s="210"/>
      <c r="S2" s="210"/>
      <c r="T2" s="210"/>
      <c r="U2" s="210"/>
      <c r="V2" s="210"/>
      <c r="W2" s="74"/>
      <c r="X2" s="74" t="s">
        <v>92</v>
      </c>
      <c r="Y2" s="75" t="s">
        <v>145</v>
      </c>
      <c r="Z2" s="211"/>
      <c r="AA2" s="211"/>
      <c r="AB2" s="211"/>
      <c r="AC2" s="75" t="s">
        <v>94</v>
      </c>
      <c r="AD2" s="212" t="s">
        <v>95</v>
      </c>
      <c r="AE2" s="212"/>
      <c r="AF2" s="212"/>
      <c r="AG2" s="212"/>
      <c r="AH2" s="212"/>
    </row>
    <row r="3" spans="2:35" ht="52.5" customHeight="1" thickBot="1">
      <c r="B3" s="213" t="s">
        <v>146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5"/>
    </row>
    <row r="4" spans="2:35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一関工業</v>
      </c>
      <c r="I4" s="220"/>
      <c r="J4" s="221"/>
      <c r="K4" s="222" t="str">
        <f>C9</f>
        <v>千厩</v>
      </c>
      <c r="L4" s="223"/>
      <c r="M4" s="224"/>
      <c r="N4" s="222" t="str">
        <f>C13</f>
        <v>水沢一</v>
      </c>
      <c r="O4" s="223"/>
      <c r="P4" s="224"/>
      <c r="Q4" s="222" t="str">
        <f>C17</f>
        <v>大東</v>
      </c>
      <c r="R4" s="223"/>
      <c r="S4" s="224"/>
      <c r="T4" s="222" t="str">
        <f>C21</f>
        <v>水沢農業</v>
      </c>
      <c r="U4" s="223"/>
      <c r="V4" s="224"/>
      <c r="W4" s="222"/>
      <c r="X4" s="224"/>
      <c r="Y4" s="225" t="s">
        <v>98</v>
      </c>
      <c r="Z4" s="225"/>
      <c r="AA4" s="225" t="s">
        <v>99</v>
      </c>
      <c r="AB4" s="225"/>
      <c r="AC4" s="225" t="s">
        <v>100</v>
      </c>
      <c r="AD4" s="225"/>
      <c r="AE4" s="226" t="s">
        <v>101</v>
      </c>
      <c r="AF4" s="227"/>
      <c r="AG4" s="228" t="s">
        <v>102</v>
      </c>
      <c r="AH4" s="229"/>
    </row>
    <row r="5" spans="2:35" ht="16.5" customHeight="1">
      <c r="B5" s="230" t="s">
        <v>147</v>
      </c>
      <c r="C5" s="233" t="s">
        <v>216</v>
      </c>
      <c r="D5" s="234"/>
      <c r="E5" s="234"/>
      <c r="F5" s="234"/>
      <c r="G5" s="235"/>
      <c r="H5" s="242"/>
      <c r="I5" s="243"/>
      <c r="J5" s="244"/>
      <c r="K5" s="86"/>
      <c r="L5" s="81" t="str">
        <f>IF(ISBLANK(K6),"",IF(K6-M6&gt;0,"○",IF(K6-M6=0,"△","●")))</f>
        <v/>
      </c>
      <c r="M5" s="87"/>
      <c r="N5" s="86"/>
      <c r="O5" s="81" t="str">
        <f>IF(ISBLANK(N6),"",IF(N6-P6&gt;0,"○",IF(N6-P6=0,"△","●")))</f>
        <v/>
      </c>
      <c r="P5" s="87"/>
      <c r="Q5" s="86"/>
      <c r="R5" s="81" t="str">
        <f>IF(ISBLANK(Q6),"",IF(Q6-S6&gt;0,"○",IF(Q6-S6=0,"△","●")))</f>
        <v/>
      </c>
      <c r="S5" s="87"/>
      <c r="T5" s="86"/>
      <c r="U5" s="81" t="str">
        <f>IF(ISBLANK(T6),"",IF(T6-V6&gt;0,"○",IF(T6-V6=0,"△","●")))</f>
        <v/>
      </c>
      <c r="V5" s="87"/>
      <c r="W5" s="251" t="s">
        <v>104</v>
      </c>
      <c r="X5" s="252"/>
      <c r="Y5" s="253">
        <f>COUNTIF(H5:V5,"○")*3+COUNTIF(H5:V5,"△")*1</f>
        <v>0</v>
      </c>
      <c r="Z5" s="254"/>
      <c r="AA5" s="253">
        <f>K6+N6+Q6+T6</f>
        <v>0</v>
      </c>
      <c r="AB5" s="254"/>
      <c r="AC5" s="253">
        <f>M6+P6+S6+V6</f>
        <v>0</v>
      </c>
      <c r="AD5" s="254"/>
      <c r="AE5" s="253">
        <f>AA5-AC5</f>
        <v>0</v>
      </c>
      <c r="AF5" s="254"/>
      <c r="AG5" s="253">
        <f>RANK(AI5,($AI$5,$AI$9,$AI$13,$AI$17,$AI$21))</f>
        <v>1</v>
      </c>
      <c r="AH5" s="255"/>
      <c r="AI5" s="79">
        <f>Y5*10^9+AE5*10^6+AA5*10^3-AC5</f>
        <v>0</v>
      </c>
    </row>
    <row r="6" spans="2:35" ht="16.5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256" t="s">
        <v>106</v>
      </c>
      <c r="X6" s="257"/>
      <c r="Y6" s="258">
        <f>+COUNTIF(H7:V7,"○")*3+COUNTIF(H7:V7,"△")*1</f>
        <v>0</v>
      </c>
      <c r="Z6" s="259"/>
      <c r="AA6" s="258">
        <f>+K8+N8+Q8+T8</f>
        <v>0</v>
      </c>
      <c r="AB6" s="259"/>
      <c r="AC6" s="258">
        <f>+M8+P8+S8+V8</f>
        <v>0</v>
      </c>
      <c r="AD6" s="259"/>
      <c r="AE6" s="258">
        <f>AA6-AC6</f>
        <v>0</v>
      </c>
      <c r="AF6" s="259"/>
      <c r="AG6" s="258">
        <f>RANK(AI6,($AI$6,$AI$10,$AI$14,$AI$18,$AI$22))</f>
        <v>1</v>
      </c>
      <c r="AH6" s="260"/>
      <c r="AI6" s="79">
        <f t="shared" ref="AI6:AI23" si="0">Y6*10^9+AE6*10^6+AA6*10^3-AC6</f>
        <v>0</v>
      </c>
    </row>
    <row r="7" spans="2:35" ht="16.5" customHeight="1">
      <c r="B7" s="231"/>
      <c r="C7" s="236"/>
      <c r="D7" s="237"/>
      <c r="E7" s="237"/>
      <c r="F7" s="237"/>
      <c r="G7" s="238"/>
      <c r="H7" s="245"/>
      <c r="I7" s="246"/>
      <c r="J7" s="247"/>
      <c r="K7" s="95"/>
      <c r="L7" s="84" t="str">
        <f>IF(ISBLANK(K8),"",IF(K8-M8&gt;0,"○",IF(K8-M8=0,"△","●")))</f>
        <v/>
      </c>
      <c r="M7" s="97"/>
      <c r="N7" s="95"/>
      <c r="O7" s="84" t="str">
        <f>IF(ISBLANK(N8),"",IF(N8-P8&gt;0,"○",IF(N8-P8=0,"△","●")))</f>
        <v/>
      </c>
      <c r="P7" s="97"/>
      <c r="Q7" s="95"/>
      <c r="R7" s="84" t="str">
        <f>IF(ISBLANK(Q8),"",IF(Q8-S8&gt;0,"○",IF(Q8-S8=0,"△","●")))</f>
        <v/>
      </c>
      <c r="S7" s="97"/>
      <c r="T7" s="95"/>
      <c r="U7" s="84" t="str">
        <f>IF(ISBLANK(T8),"",IF(T8-V8&gt;0,"○",IF(T8-V8=0,"△","●")))</f>
        <v/>
      </c>
      <c r="V7" s="97"/>
      <c r="W7" s="261" t="s">
        <v>148</v>
      </c>
      <c r="X7" s="262"/>
      <c r="Y7" s="263">
        <f>Y5+Y6</f>
        <v>0</v>
      </c>
      <c r="Z7" s="264"/>
      <c r="AA7" s="263">
        <f>AA5+AA6</f>
        <v>0</v>
      </c>
      <c r="AB7" s="264"/>
      <c r="AC7" s="263">
        <f>AC5+AC6</f>
        <v>0</v>
      </c>
      <c r="AD7" s="264"/>
      <c r="AE7" s="263">
        <f>AE5+AE6</f>
        <v>0</v>
      </c>
      <c r="AF7" s="264"/>
      <c r="AG7" s="263">
        <f>RANK(AI7,($AI$7,$AI$11,$AI$15,$AI19,$AI$23))</f>
        <v>1</v>
      </c>
      <c r="AH7" s="265"/>
      <c r="AI7" s="79">
        <f t="shared" si="0"/>
        <v>0</v>
      </c>
    </row>
    <row r="8" spans="2:35" ht="16.5" customHeight="1">
      <c r="B8" s="231"/>
      <c r="C8" s="236"/>
      <c r="D8" s="237"/>
      <c r="E8" s="237"/>
      <c r="F8" s="237"/>
      <c r="G8" s="238"/>
      <c r="H8" s="248"/>
      <c r="I8" s="249"/>
      <c r="J8" s="250"/>
      <c r="K8" s="80"/>
      <c r="L8" s="81" t="s">
        <v>149</v>
      </c>
      <c r="M8" s="82"/>
      <c r="N8" s="80"/>
      <c r="O8" s="81" t="s">
        <v>149</v>
      </c>
      <c r="P8" s="82"/>
      <c r="Q8" s="80"/>
      <c r="R8" s="81" t="s">
        <v>149</v>
      </c>
      <c r="S8" s="82"/>
      <c r="T8" s="80"/>
      <c r="U8" s="81" t="s">
        <v>149</v>
      </c>
      <c r="V8" s="82"/>
      <c r="W8" s="261"/>
      <c r="X8" s="262"/>
      <c r="Y8" s="263"/>
      <c r="Z8" s="264"/>
      <c r="AA8" s="263"/>
      <c r="AB8" s="264"/>
      <c r="AC8" s="263"/>
      <c r="AD8" s="264"/>
      <c r="AE8" s="263"/>
      <c r="AF8" s="264"/>
      <c r="AG8" s="263"/>
      <c r="AH8" s="265"/>
      <c r="AI8" s="79"/>
    </row>
    <row r="9" spans="2:35" ht="16.5" customHeight="1">
      <c r="B9" s="266" t="s">
        <v>150</v>
      </c>
      <c r="C9" s="267" t="s">
        <v>217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273" t="s">
        <v>111</v>
      </c>
      <c r="X9" s="274"/>
      <c r="Y9" s="275">
        <f>COUNTIF(H9:V9,"○")*3+COUNTIF(H9:V9,"△")*1</f>
        <v>0</v>
      </c>
      <c r="Z9" s="276"/>
      <c r="AA9" s="275">
        <f>M6+N10+Q10+T10</f>
        <v>0</v>
      </c>
      <c r="AB9" s="276"/>
      <c r="AC9" s="275">
        <f>K6+P10+S10+V10</f>
        <v>0</v>
      </c>
      <c r="AD9" s="276"/>
      <c r="AE9" s="275">
        <f>AA9-AC9</f>
        <v>0</v>
      </c>
      <c r="AF9" s="276"/>
      <c r="AG9" s="275">
        <f>RANK(AI9,($AI$5,$AI$9,$AI$13,$AI$17,$AI$21))</f>
        <v>1</v>
      </c>
      <c r="AH9" s="283"/>
      <c r="AI9" s="79">
        <f t="shared" si="0"/>
        <v>0</v>
      </c>
    </row>
    <row r="10" spans="2:35" ht="16.5" customHeight="1">
      <c r="B10" s="231"/>
      <c r="C10" s="236"/>
      <c r="D10" s="237"/>
      <c r="E10" s="237"/>
      <c r="F10" s="237"/>
      <c r="G10" s="238"/>
      <c r="H10" s="103" t="str">
        <f>IF(M6="","",M6)</f>
        <v/>
      </c>
      <c r="I10" s="104" t="s">
        <v>149</v>
      </c>
      <c r="J10" s="105" t="str">
        <f>IF(K6="","",K6)</f>
        <v/>
      </c>
      <c r="K10" s="245"/>
      <c r="L10" s="246"/>
      <c r="M10" s="247"/>
      <c r="N10" s="107"/>
      <c r="O10" s="104" t="s">
        <v>105</v>
      </c>
      <c r="P10" s="108"/>
      <c r="Q10" s="107"/>
      <c r="R10" s="104" t="s">
        <v>105</v>
      </c>
      <c r="S10" s="108"/>
      <c r="T10" s="107"/>
      <c r="U10" s="104" t="s">
        <v>105</v>
      </c>
      <c r="V10" s="108"/>
      <c r="W10" s="256" t="s">
        <v>112</v>
      </c>
      <c r="X10" s="257"/>
      <c r="Y10" s="258">
        <f>+COUNTIF(H11:V11,"○")*3+COUNTIF(H11:V11,"△")*1</f>
        <v>0</v>
      </c>
      <c r="Z10" s="259"/>
      <c r="AA10" s="258">
        <f>+M8+N12+Q12+T12</f>
        <v>0</v>
      </c>
      <c r="AB10" s="259"/>
      <c r="AC10" s="258">
        <f>+K8+P12+S12+V12</f>
        <v>0</v>
      </c>
      <c r="AD10" s="259"/>
      <c r="AE10" s="258">
        <f>AA10-AC10</f>
        <v>0</v>
      </c>
      <c r="AF10" s="259"/>
      <c r="AG10" s="258">
        <f>RANK(AI10,($AI$6,$AI$10,$AI$14,$AI$18,$AI$22))</f>
        <v>1</v>
      </c>
      <c r="AH10" s="260"/>
      <c r="AI10" s="79">
        <f t="shared" si="0"/>
        <v>0</v>
      </c>
    </row>
    <row r="11" spans="2:35" ht="16.5" customHeight="1">
      <c r="B11" s="231"/>
      <c r="C11" s="236"/>
      <c r="D11" s="237"/>
      <c r="E11" s="237"/>
      <c r="F11" s="237"/>
      <c r="G11" s="238"/>
      <c r="H11" s="86"/>
      <c r="I11" s="81" t="str">
        <f>IF(H12="","",IF(H12-J12&gt;0,"○",IF(H12-J12=0,"△","●")))</f>
        <v/>
      </c>
      <c r="J11" s="102"/>
      <c r="K11" s="245"/>
      <c r="L11" s="246"/>
      <c r="M11" s="247"/>
      <c r="N11" s="86"/>
      <c r="O11" s="81" t="str">
        <f>IF(ISBLANK(N12),"",IF(N12-P12&gt;0,"○",IF(N12-P12=0,"△","●")))</f>
        <v/>
      </c>
      <c r="P11" s="87"/>
      <c r="Q11" s="86"/>
      <c r="R11" s="81" t="str">
        <f>IF(ISBLANK(Q12),"",IF(Q12-S12&gt;0,"○",IF(Q12-S12=0,"△","●")))</f>
        <v/>
      </c>
      <c r="S11" s="87"/>
      <c r="T11" s="86"/>
      <c r="U11" s="81" t="str">
        <f>IF(ISBLANK(T12),"",IF(T12-V12&gt;0,"○",IF(T12-V12=0,"△","●")))</f>
        <v/>
      </c>
      <c r="V11" s="87"/>
      <c r="W11" s="261" t="s">
        <v>148</v>
      </c>
      <c r="X11" s="262"/>
      <c r="Y11" s="279">
        <f>Y9+Y10</f>
        <v>0</v>
      </c>
      <c r="Z11" s="280"/>
      <c r="AA11" s="279">
        <f>AA9+AA10</f>
        <v>0</v>
      </c>
      <c r="AB11" s="280"/>
      <c r="AC11" s="279">
        <f>AC9+AC10</f>
        <v>0</v>
      </c>
      <c r="AD11" s="280"/>
      <c r="AE11" s="279">
        <f>AE9+AE10</f>
        <v>0</v>
      </c>
      <c r="AF11" s="280"/>
      <c r="AG11" s="279">
        <f>RANK(AI11,($AI$7,$AI$11,$AI$15,$AI19,$AI$23))</f>
        <v>1</v>
      </c>
      <c r="AH11" s="284"/>
      <c r="AI11" s="79">
        <f t="shared" si="0"/>
        <v>0</v>
      </c>
    </row>
    <row r="12" spans="2:35" ht="16.5" customHeight="1">
      <c r="B12" s="232"/>
      <c r="C12" s="239"/>
      <c r="D12" s="240"/>
      <c r="E12" s="240"/>
      <c r="F12" s="240"/>
      <c r="G12" s="241"/>
      <c r="H12" s="101" t="str">
        <f>IF(M8="","",M8)</f>
        <v/>
      </c>
      <c r="I12" s="89" t="s">
        <v>149</v>
      </c>
      <c r="J12" s="99" t="str">
        <f>IF(K8="","",K8)</f>
        <v/>
      </c>
      <c r="K12" s="248"/>
      <c r="L12" s="249"/>
      <c r="M12" s="250"/>
      <c r="N12" s="88"/>
      <c r="O12" s="89" t="s">
        <v>149</v>
      </c>
      <c r="P12" s="90"/>
      <c r="Q12" s="88"/>
      <c r="R12" s="89" t="s">
        <v>149</v>
      </c>
      <c r="S12" s="90"/>
      <c r="T12" s="88"/>
      <c r="U12" s="89" t="s">
        <v>149</v>
      </c>
      <c r="V12" s="90"/>
      <c r="W12" s="277"/>
      <c r="X12" s="278"/>
      <c r="Y12" s="281"/>
      <c r="Z12" s="282"/>
      <c r="AA12" s="281"/>
      <c r="AB12" s="282"/>
      <c r="AC12" s="281"/>
      <c r="AD12" s="282"/>
      <c r="AE12" s="281"/>
      <c r="AF12" s="282"/>
      <c r="AG12" s="281"/>
      <c r="AH12" s="285"/>
      <c r="AI12" s="79"/>
    </row>
    <row r="13" spans="2:35" ht="16.5" customHeight="1">
      <c r="B13" s="231" t="s">
        <v>151</v>
      </c>
      <c r="C13" s="267" t="s">
        <v>218</v>
      </c>
      <c r="D13" s="268"/>
      <c r="E13" s="268"/>
      <c r="F13" s="268"/>
      <c r="G13" s="269"/>
      <c r="H13" s="86"/>
      <c r="I13" s="81" t="str">
        <f>IF(H14="","",IF(H14-J14&gt;0,"○",IF(H14-J14=0,"△","●")))</f>
        <v/>
      </c>
      <c r="J13" s="87"/>
      <c r="K13" s="86"/>
      <c r="L13" s="81" t="str">
        <f>IF(K14="","",IF(K14-M14&gt;0,"○",IF(K14-M14=0,"△","●")))</f>
        <v/>
      </c>
      <c r="M13" s="87"/>
      <c r="N13" s="270"/>
      <c r="O13" s="271"/>
      <c r="P13" s="272"/>
      <c r="Q13" s="86"/>
      <c r="R13" s="81" t="str">
        <f>IF(ISBLANK(Q14),"",IF(Q14-S14&gt;0,"○",IF(Q14-S14=0,"△","●")))</f>
        <v/>
      </c>
      <c r="S13" s="87"/>
      <c r="T13" s="86"/>
      <c r="U13" s="81" t="str">
        <f>IF(ISBLANK(T14),"",IF(T14-V14&gt;0,"○",IF(T14-V14=0,"△","●")))</f>
        <v/>
      </c>
      <c r="V13" s="87"/>
      <c r="W13" s="273" t="s">
        <v>111</v>
      </c>
      <c r="X13" s="274"/>
      <c r="Y13" s="263">
        <f>COUNTIF(H13:V13,"○")*3+COUNTIF(H13:V13,"△")*1</f>
        <v>0</v>
      </c>
      <c r="Z13" s="264"/>
      <c r="AA13" s="263">
        <f>P6+P10+Q14+T14</f>
        <v>0</v>
      </c>
      <c r="AB13" s="264"/>
      <c r="AC13" s="263">
        <f>N6+N10+S14+V14</f>
        <v>0</v>
      </c>
      <c r="AD13" s="264"/>
      <c r="AE13" s="263">
        <f>AA13-AC13</f>
        <v>0</v>
      </c>
      <c r="AF13" s="264"/>
      <c r="AG13" s="263">
        <f>RANK(AI13,($AI$5,$AI$9,$AI$13,$AI$17,$AI$21))</f>
        <v>1</v>
      </c>
      <c r="AH13" s="265"/>
      <c r="AI13" s="79">
        <f t="shared" si="0"/>
        <v>0</v>
      </c>
    </row>
    <row r="14" spans="2:35" ht="16.5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149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256" t="s">
        <v>112</v>
      </c>
      <c r="X14" s="257"/>
      <c r="Y14" s="258">
        <f>+COUNTIF(H15:V15,"○")*3+COUNTIF(H15:V15,"△")*1</f>
        <v>0</v>
      </c>
      <c r="Z14" s="259"/>
      <c r="AA14" s="258">
        <f>+P8+P12+Q16+T16</f>
        <v>0</v>
      </c>
      <c r="AB14" s="259"/>
      <c r="AC14" s="258">
        <f>+N8+N12+S16+V16</f>
        <v>0</v>
      </c>
      <c r="AD14" s="259"/>
      <c r="AE14" s="258">
        <f>AA14-AC14</f>
        <v>0</v>
      </c>
      <c r="AF14" s="259"/>
      <c r="AG14" s="258">
        <f>RANK(AI14,($AI$6,$AI$10,$AI$14,$AI$18,$AI$22))</f>
        <v>1</v>
      </c>
      <c r="AH14" s="260"/>
      <c r="AI14" s="79">
        <f t="shared" si="0"/>
        <v>0</v>
      </c>
    </row>
    <row r="15" spans="2:35" ht="16.5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7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261" t="s">
        <v>148</v>
      </c>
      <c r="X15" s="262"/>
      <c r="Y15" s="263">
        <f>Y13+Y14</f>
        <v>0</v>
      </c>
      <c r="Z15" s="264"/>
      <c r="AA15" s="263">
        <f>AA13+AA14</f>
        <v>0</v>
      </c>
      <c r="AB15" s="264"/>
      <c r="AC15" s="263">
        <f>AC13+AC14</f>
        <v>0</v>
      </c>
      <c r="AD15" s="264"/>
      <c r="AE15" s="263">
        <f>AE13+AE14</f>
        <v>0</v>
      </c>
      <c r="AF15" s="264"/>
      <c r="AG15" s="263">
        <f>RANK(AI15,($AI$7,$AI$11,$AI$15,$AI19,$AI$23))</f>
        <v>1</v>
      </c>
      <c r="AH15" s="265"/>
      <c r="AI15" s="79">
        <f t="shared" si="0"/>
        <v>0</v>
      </c>
    </row>
    <row r="16" spans="2:35" ht="16.5" customHeight="1">
      <c r="B16" s="231"/>
      <c r="C16" s="239"/>
      <c r="D16" s="240"/>
      <c r="E16" s="240"/>
      <c r="F16" s="240"/>
      <c r="G16" s="241"/>
      <c r="H16" s="86" t="str">
        <f>IF(P8="","",P8)</f>
        <v/>
      </c>
      <c r="I16" s="81" t="s">
        <v>149</v>
      </c>
      <c r="J16" s="87" t="str">
        <f>IF(N8="","",N8)</f>
        <v/>
      </c>
      <c r="K16" s="100" t="str">
        <f>IF(P12="","",P12)</f>
        <v/>
      </c>
      <c r="L16" s="81" t="s">
        <v>105</v>
      </c>
      <c r="M16" s="87" t="str">
        <f>IF(N12="","",N12)</f>
        <v/>
      </c>
      <c r="N16" s="248"/>
      <c r="O16" s="249"/>
      <c r="P16" s="250"/>
      <c r="Q16" s="80"/>
      <c r="R16" s="81" t="s">
        <v>149</v>
      </c>
      <c r="S16" s="82"/>
      <c r="T16" s="80"/>
      <c r="U16" s="81" t="s">
        <v>149</v>
      </c>
      <c r="V16" s="82"/>
      <c r="W16" s="261"/>
      <c r="X16" s="262"/>
      <c r="Y16" s="263"/>
      <c r="Z16" s="264"/>
      <c r="AA16" s="263"/>
      <c r="AB16" s="264"/>
      <c r="AC16" s="263"/>
      <c r="AD16" s="264"/>
      <c r="AE16" s="263"/>
      <c r="AF16" s="264"/>
      <c r="AG16" s="263"/>
      <c r="AH16" s="265"/>
      <c r="AI16" s="79"/>
    </row>
    <row r="17" spans="1:35" ht="16.5" customHeight="1">
      <c r="B17" s="266" t="s">
        <v>152</v>
      </c>
      <c r="C17" s="236" t="s">
        <v>219</v>
      </c>
      <c r="D17" s="237"/>
      <c r="E17" s="237"/>
      <c r="F17" s="237"/>
      <c r="G17" s="238"/>
      <c r="H17" s="91"/>
      <c r="I17" s="92" t="str">
        <f>IF(H18="","",IF(H18-J18&gt;0,"○",IF(H18-J18=0,"△","●")))</f>
        <v/>
      </c>
      <c r="J17" s="94"/>
      <c r="K17" s="91"/>
      <c r="L17" s="92" t="str">
        <f>IF(K18="","",IF(K18-M18&gt;0,"○",IF(K18-M18=0,"△","●")))</f>
        <v/>
      </c>
      <c r="M17" s="94"/>
      <c r="N17" s="91"/>
      <c r="O17" s="92" t="str">
        <f>IF(N18="","",IF(N18-P18&gt;0,"○",IF(N18-P18=0,"△","●")))</f>
        <v/>
      </c>
      <c r="P17" s="94"/>
      <c r="Q17" s="270"/>
      <c r="R17" s="271"/>
      <c r="S17" s="272"/>
      <c r="T17" s="91"/>
      <c r="U17" s="92" t="str">
        <f>IF(ISBLANK(T18),"",IF(T18-V18&gt;0,"○",IF(T18-V18=0,"△","●")))</f>
        <v/>
      </c>
      <c r="V17" s="94"/>
      <c r="W17" s="273" t="s">
        <v>111</v>
      </c>
      <c r="X17" s="274"/>
      <c r="Y17" s="286">
        <f>COUNTIF(H17:V17,"○")*3+COUNTIF(H17:V17,"△")*1</f>
        <v>0</v>
      </c>
      <c r="Z17" s="287"/>
      <c r="AA17" s="286">
        <f>S6+S10+S14+T18</f>
        <v>0</v>
      </c>
      <c r="AB17" s="287"/>
      <c r="AC17" s="286">
        <f>Q6+Q10+Q14+V18</f>
        <v>0</v>
      </c>
      <c r="AD17" s="287"/>
      <c r="AE17" s="286">
        <f>AA17-AC17</f>
        <v>0</v>
      </c>
      <c r="AF17" s="287"/>
      <c r="AG17" s="286">
        <f>RANK(AI17,($AI$5,$AI$9,$AI$13,$AI$17,$AI$21))</f>
        <v>1</v>
      </c>
      <c r="AH17" s="288"/>
      <c r="AI17" s="79">
        <f t="shared" si="0"/>
        <v>0</v>
      </c>
    </row>
    <row r="18" spans="1:35" ht="16.5" customHeight="1">
      <c r="B18" s="231"/>
      <c r="C18" s="236"/>
      <c r="D18" s="237"/>
      <c r="E18" s="237"/>
      <c r="F18" s="237"/>
      <c r="G18" s="238"/>
      <c r="H18" s="103" t="str">
        <f>IF(S6="","",S6)</f>
        <v/>
      </c>
      <c r="I18" s="104" t="s">
        <v>149</v>
      </c>
      <c r="J18" s="105" t="str">
        <f>IF(Q6="","",Q6)</f>
        <v/>
      </c>
      <c r="K18" s="106" t="str">
        <f>IF(S10="","",S10)</f>
        <v/>
      </c>
      <c r="L18" s="104" t="s">
        <v>105</v>
      </c>
      <c r="M18" s="105" t="str">
        <f>IF(Q10="","",Q10)</f>
        <v/>
      </c>
      <c r="N18" s="106" t="str">
        <f>IF(S14="","",S14)</f>
        <v/>
      </c>
      <c r="O18" s="104" t="s">
        <v>105</v>
      </c>
      <c r="P18" s="105" t="str">
        <f>IF(Q14="","",Q14)</f>
        <v/>
      </c>
      <c r="Q18" s="245"/>
      <c r="R18" s="246"/>
      <c r="S18" s="247"/>
      <c r="T18" s="107"/>
      <c r="U18" s="104" t="s">
        <v>105</v>
      </c>
      <c r="V18" s="108"/>
      <c r="W18" s="256" t="s">
        <v>112</v>
      </c>
      <c r="X18" s="257"/>
      <c r="Y18" s="258">
        <f>+COUNTIF(H19:V19,"○")*3+COUNTIF(H19:V19,"△")*1</f>
        <v>0</v>
      </c>
      <c r="Z18" s="259"/>
      <c r="AA18" s="258">
        <f>+S8+S12+S16+T20</f>
        <v>0</v>
      </c>
      <c r="AB18" s="259"/>
      <c r="AC18" s="258">
        <f>+Q8+Q12+Q16+V20</f>
        <v>0</v>
      </c>
      <c r="AD18" s="259"/>
      <c r="AE18" s="258">
        <f>AA18-AC18</f>
        <v>0</v>
      </c>
      <c r="AF18" s="259"/>
      <c r="AG18" s="258">
        <f>RANK(AI18,($AI$6,$AI$10,$AI$14,$AI$18,$AI$22))</f>
        <v>1</v>
      </c>
      <c r="AH18" s="260"/>
      <c r="AI18" s="79">
        <f t="shared" si="0"/>
        <v>0</v>
      </c>
    </row>
    <row r="19" spans="1:35" ht="16.5" customHeight="1">
      <c r="B19" s="231"/>
      <c r="C19" s="236"/>
      <c r="D19" s="237"/>
      <c r="E19" s="237"/>
      <c r="F19" s="237"/>
      <c r="G19" s="238"/>
      <c r="H19" s="86"/>
      <c r="I19" s="81" t="str">
        <f>IF(H20="","",IF(H20-J20&gt;0,"○",IF(H20-J20=0,"△","●")))</f>
        <v/>
      </c>
      <c r="J19" s="87"/>
      <c r="K19" s="86"/>
      <c r="L19" s="81" t="str">
        <f>IF(K20="","",IF(K20-M20&gt;0,"○",IF(K20-M20=0,"△","●")))</f>
        <v/>
      </c>
      <c r="M19" s="87"/>
      <c r="N19" s="86"/>
      <c r="O19" s="81" t="str">
        <f>IF(N20="","",IF(N20-P20&gt;0,"○",IF(N20-P20=0,"△","●")))</f>
        <v/>
      </c>
      <c r="P19" s="87"/>
      <c r="Q19" s="245"/>
      <c r="R19" s="246"/>
      <c r="S19" s="247"/>
      <c r="T19" s="86"/>
      <c r="U19" s="81" t="str">
        <f>IF(ISBLANK(T20),"",IF(T20-V20&gt;0,"○",IF(T20-V20=0,"△","●")))</f>
        <v/>
      </c>
      <c r="V19" s="87"/>
      <c r="W19" s="261" t="s">
        <v>148</v>
      </c>
      <c r="X19" s="262"/>
      <c r="Y19" s="263">
        <f>Y17+Y18</f>
        <v>0</v>
      </c>
      <c r="Z19" s="264"/>
      <c r="AA19" s="263">
        <f>AA17+AA18</f>
        <v>0</v>
      </c>
      <c r="AB19" s="264"/>
      <c r="AC19" s="263">
        <f>AC17+AC18</f>
        <v>0</v>
      </c>
      <c r="AD19" s="264"/>
      <c r="AE19" s="263">
        <f>AE17+AE18</f>
        <v>0</v>
      </c>
      <c r="AF19" s="264"/>
      <c r="AG19" s="263">
        <f>RANK(AI19,($AI$7,$AI$11,$AI$15,$AI19,$AI$23))</f>
        <v>1</v>
      </c>
      <c r="AH19" s="265"/>
      <c r="AI19" s="79">
        <f t="shared" si="0"/>
        <v>0</v>
      </c>
    </row>
    <row r="20" spans="1:35" ht="16.5" customHeight="1">
      <c r="B20" s="232"/>
      <c r="C20" s="239"/>
      <c r="D20" s="240"/>
      <c r="E20" s="240"/>
      <c r="F20" s="240"/>
      <c r="G20" s="241"/>
      <c r="H20" s="101" t="str">
        <f>IF(S8="","",S8)</f>
        <v/>
      </c>
      <c r="I20" s="89" t="s">
        <v>149</v>
      </c>
      <c r="J20" s="99" t="str">
        <f>IF(Q8="","",Q8)</f>
        <v/>
      </c>
      <c r="K20" s="101" t="str">
        <f>IF(S12="","",S12)</f>
        <v/>
      </c>
      <c r="L20" s="89" t="s">
        <v>105</v>
      </c>
      <c r="M20" s="99" t="str">
        <f>IF(Q12="","",Q12)</f>
        <v/>
      </c>
      <c r="N20" s="101" t="str">
        <f>IF(S16="","",S16)</f>
        <v/>
      </c>
      <c r="O20" s="89" t="s">
        <v>105</v>
      </c>
      <c r="P20" s="99" t="str">
        <f>IF(Q16="","",Q16)</f>
        <v/>
      </c>
      <c r="Q20" s="248"/>
      <c r="R20" s="249"/>
      <c r="S20" s="250"/>
      <c r="T20" s="88"/>
      <c r="U20" s="89" t="s">
        <v>149</v>
      </c>
      <c r="V20" s="90"/>
      <c r="W20" s="277"/>
      <c r="X20" s="278"/>
      <c r="Y20" s="281"/>
      <c r="Z20" s="282"/>
      <c r="AA20" s="281"/>
      <c r="AB20" s="282"/>
      <c r="AC20" s="281"/>
      <c r="AD20" s="282"/>
      <c r="AE20" s="281"/>
      <c r="AF20" s="282"/>
      <c r="AG20" s="281"/>
      <c r="AH20" s="285"/>
      <c r="AI20" s="79"/>
    </row>
    <row r="21" spans="1:35" ht="16.5" customHeight="1">
      <c r="B21" s="231" t="s">
        <v>153</v>
      </c>
      <c r="C21" s="267" t="s">
        <v>164</v>
      </c>
      <c r="D21" s="268"/>
      <c r="E21" s="268"/>
      <c r="F21" s="268"/>
      <c r="G21" s="269"/>
      <c r="H21" s="86"/>
      <c r="I21" s="81" t="str">
        <f>IF(H22="","",IF(H22-J22&gt;0,"○",IF(H22-J22=0,"△","●")))</f>
        <v/>
      </c>
      <c r="J21" s="87"/>
      <c r="K21" s="86"/>
      <c r="L21" s="81" t="str">
        <f>IF(K22="","",IF(K22-M22&gt;0,"○",IF(K22-M22=0,"△","●")))</f>
        <v/>
      </c>
      <c r="M21" s="87"/>
      <c r="N21" s="86"/>
      <c r="O21" s="81" t="str">
        <f>IF(N22="","",IF(N22-P22&gt;0,"○",IF(N22-P22=0,"△","●")))</f>
        <v/>
      </c>
      <c r="P21" s="87"/>
      <c r="Q21" s="86"/>
      <c r="R21" s="81" t="str">
        <f>IF(Q22="","",IF(Q22-S22&gt;0,"○",IF(Q22-S22=0,"△","●")))</f>
        <v/>
      </c>
      <c r="S21" s="87"/>
      <c r="T21" s="270"/>
      <c r="U21" s="271"/>
      <c r="V21" s="272"/>
      <c r="W21" s="261" t="s">
        <v>111</v>
      </c>
      <c r="X21" s="262"/>
      <c r="Y21" s="263">
        <f>COUNTIF(H21:V21,"○")*3+COUNTIF(H21:V21,"△")*1</f>
        <v>0</v>
      </c>
      <c r="Z21" s="264"/>
      <c r="AA21" s="263">
        <f>V6+V10+V14+V18</f>
        <v>0</v>
      </c>
      <c r="AB21" s="264"/>
      <c r="AC21" s="263">
        <f>T6+T10+T14+T18</f>
        <v>0</v>
      </c>
      <c r="AD21" s="264"/>
      <c r="AE21" s="263">
        <f>AA21-AC21</f>
        <v>0</v>
      </c>
      <c r="AF21" s="264"/>
      <c r="AG21" s="263">
        <f>RANK(AI21,($AI$5,$AI$9,$AI$13,$AI$17,$AI$21))</f>
        <v>1</v>
      </c>
      <c r="AH21" s="265"/>
      <c r="AI21" s="79">
        <f t="shared" si="0"/>
        <v>0</v>
      </c>
    </row>
    <row r="22" spans="1:35" ht="16.5" customHeight="1">
      <c r="B22" s="231"/>
      <c r="C22" s="236"/>
      <c r="D22" s="237"/>
      <c r="E22" s="237"/>
      <c r="F22" s="237"/>
      <c r="G22" s="238"/>
      <c r="H22" s="86" t="str">
        <f>IF(V6="","",V6)</f>
        <v/>
      </c>
      <c r="I22" s="81" t="s">
        <v>149</v>
      </c>
      <c r="J22" s="87" t="str">
        <f>IF(T6="","",T6)</f>
        <v/>
      </c>
      <c r="K22" s="86" t="str">
        <f>IF(V10="","",V10)</f>
        <v/>
      </c>
      <c r="L22" s="81" t="s">
        <v>149</v>
      </c>
      <c r="M22" s="87" t="str">
        <f>IF(T10="","",T10)</f>
        <v/>
      </c>
      <c r="N22" s="86" t="str">
        <f>IF(V14="","",V14)</f>
        <v/>
      </c>
      <c r="O22" s="81" t="s">
        <v>105</v>
      </c>
      <c r="P22" s="87" t="str">
        <f>IF(T14="","",T14)</f>
        <v/>
      </c>
      <c r="Q22" s="86" t="str">
        <f>IF(V18="","",V18)</f>
        <v/>
      </c>
      <c r="R22" s="81" t="s">
        <v>105</v>
      </c>
      <c r="S22" s="87" t="str">
        <f>IF(T18="","",T18)</f>
        <v/>
      </c>
      <c r="T22" s="245"/>
      <c r="U22" s="246"/>
      <c r="V22" s="247"/>
      <c r="W22" s="256" t="s">
        <v>112</v>
      </c>
      <c r="X22" s="257"/>
      <c r="Y22" s="258">
        <f>+COUNTIF(H23:V23,"○")*3+COUNTIF(H23:V23,"△")*1</f>
        <v>0</v>
      </c>
      <c r="Z22" s="259"/>
      <c r="AA22" s="258">
        <f>+V8+V12+V16+V20</f>
        <v>0</v>
      </c>
      <c r="AB22" s="259"/>
      <c r="AC22" s="258">
        <f>+T8+T12+T16+T20</f>
        <v>0</v>
      </c>
      <c r="AD22" s="259"/>
      <c r="AE22" s="258">
        <f>AA22-AC22</f>
        <v>0</v>
      </c>
      <c r="AF22" s="259"/>
      <c r="AG22" s="258">
        <f>RANK(AI22,($AI$6,$AI$10,$AI$14,$AI$18,$AI$22))</f>
        <v>1</v>
      </c>
      <c r="AH22" s="260"/>
      <c r="AI22" s="79">
        <f t="shared" si="0"/>
        <v>0</v>
      </c>
    </row>
    <row r="23" spans="1:35" ht="16.5" customHeight="1">
      <c r="B23" s="231"/>
      <c r="C23" s="236"/>
      <c r="D23" s="237"/>
      <c r="E23" s="237"/>
      <c r="F23" s="237"/>
      <c r="G23" s="238"/>
      <c r="H23" s="95"/>
      <c r="I23" s="84" t="str">
        <f>IF(H24="","",IF(H24-J24&gt;0,"○",IF(H24-J24=0,"△","●")))</f>
        <v/>
      </c>
      <c r="J23" s="97"/>
      <c r="K23" s="95"/>
      <c r="L23" s="84" t="str">
        <f>IF(K24="","",IF(K24-M24&gt;0,"○",IF(K24-M24=0,"△","●")))</f>
        <v/>
      </c>
      <c r="M23" s="97"/>
      <c r="N23" s="95"/>
      <c r="O23" s="84" t="str">
        <f>IF(N24="","",IF(N24-P24&gt;0,"○",IF(N24-P24=0,"△","●")))</f>
        <v/>
      </c>
      <c r="P23" s="97"/>
      <c r="Q23" s="95"/>
      <c r="R23" s="84" t="str">
        <f>IF(Q24="","",IF(Q24-S24&gt;0,"○",IF(Q24-S24=0,"△","●")))</f>
        <v/>
      </c>
      <c r="S23" s="97"/>
      <c r="T23" s="245"/>
      <c r="U23" s="246"/>
      <c r="V23" s="247"/>
      <c r="W23" s="261" t="s">
        <v>148</v>
      </c>
      <c r="X23" s="262"/>
      <c r="Y23" s="263">
        <f>Y21+Y22</f>
        <v>0</v>
      </c>
      <c r="Z23" s="264"/>
      <c r="AA23" s="263">
        <f>AA21+AA22</f>
        <v>0</v>
      </c>
      <c r="AB23" s="264"/>
      <c r="AC23" s="263">
        <f>AC21+AC22</f>
        <v>0</v>
      </c>
      <c r="AD23" s="264"/>
      <c r="AE23" s="263">
        <f>AE21+AE22</f>
        <v>0</v>
      </c>
      <c r="AF23" s="264"/>
      <c r="AG23" s="263">
        <f>RANK(AI23,($AI$7,$AI$11,$AI$15,$AI19,$AI$23))</f>
        <v>1</v>
      </c>
      <c r="AH23" s="265"/>
      <c r="AI23" s="79">
        <f t="shared" si="0"/>
        <v>0</v>
      </c>
    </row>
    <row r="24" spans="1:35" ht="16.5" customHeight="1" thickBot="1">
      <c r="B24" s="231"/>
      <c r="C24" s="239"/>
      <c r="D24" s="240"/>
      <c r="E24" s="240"/>
      <c r="F24" s="240"/>
      <c r="G24" s="241"/>
      <c r="H24" s="86" t="str">
        <f>IF(V8="","",V8)</f>
        <v/>
      </c>
      <c r="I24" s="81" t="s">
        <v>149</v>
      </c>
      <c r="J24" s="87" t="str">
        <f>IF(T8="","",T8)</f>
        <v/>
      </c>
      <c r="K24" s="86" t="str">
        <f>IF(V12="","",V12)</f>
        <v/>
      </c>
      <c r="L24" s="81" t="s">
        <v>149</v>
      </c>
      <c r="M24" s="87" t="str">
        <f>IF(T12="","",T12)</f>
        <v/>
      </c>
      <c r="N24" s="86" t="str">
        <f>IF(V16="","",V16)</f>
        <v/>
      </c>
      <c r="O24" s="81" t="s">
        <v>105</v>
      </c>
      <c r="P24" s="87" t="str">
        <f>IF(T16="","",T16)</f>
        <v/>
      </c>
      <c r="Q24" s="86" t="str">
        <f>IF(V20="","",V20)</f>
        <v/>
      </c>
      <c r="R24" s="81" t="s">
        <v>105</v>
      </c>
      <c r="S24" s="87" t="str">
        <f>IF(T20="","",T20)</f>
        <v/>
      </c>
      <c r="T24" s="248"/>
      <c r="U24" s="249"/>
      <c r="V24" s="250"/>
      <c r="W24" s="261"/>
      <c r="X24" s="262"/>
      <c r="Y24" s="263"/>
      <c r="Z24" s="264"/>
      <c r="AA24" s="263"/>
      <c r="AB24" s="264"/>
      <c r="AC24" s="263"/>
      <c r="AD24" s="264"/>
      <c r="AE24" s="263"/>
      <c r="AF24" s="264"/>
      <c r="AG24" s="263"/>
      <c r="AH24" s="265"/>
      <c r="AI24" s="79"/>
    </row>
    <row r="25" spans="1:35" ht="15.75" customHeight="1">
      <c r="A25" s="119"/>
      <c r="B25" s="303"/>
      <c r="C25" s="305"/>
      <c r="D25" s="305"/>
      <c r="E25" s="305"/>
      <c r="F25" s="305"/>
      <c r="G25" s="305"/>
      <c r="H25" s="115"/>
      <c r="I25" s="113"/>
      <c r="J25" s="115"/>
      <c r="K25" s="115"/>
      <c r="L25" s="113"/>
      <c r="M25" s="115"/>
      <c r="N25" s="115"/>
      <c r="O25" s="113"/>
      <c r="P25" s="115"/>
      <c r="Q25" s="115"/>
      <c r="R25" s="113"/>
      <c r="S25" s="115"/>
      <c r="T25" s="115"/>
      <c r="U25" s="113"/>
      <c r="V25" s="115"/>
      <c r="W25" s="115"/>
      <c r="X25" s="115"/>
      <c r="Y25" s="116"/>
      <c r="Z25" s="116"/>
      <c r="AA25" s="117"/>
      <c r="AB25" s="117"/>
      <c r="AC25" s="117"/>
      <c r="AD25" s="117"/>
      <c r="AE25" s="117"/>
      <c r="AF25" s="117"/>
      <c r="AG25" s="116"/>
      <c r="AH25" s="116"/>
      <c r="AI25" s="118"/>
    </row>
    <row r="26" spans="1:35" ht="15.75" customHeight="1">
      <c r="A26" s="119"/>
      <c r="B26" s="304"/>
      <c r="C26" s="305"/>
      <c r="D26" s="305"/>
      <c r="E26" s="305"/>
      <c r="F26" s="305"/>
      <c r="G26" s="305"/>
    </row>
    <row r="27" spans="1:35" ht="15.75" customHeight="1">
      <c r="A27" s="119"/>
      <c r="B27" s="304"/>
      <c r="C27" s="305"/>
      <c r="D27" s="305"/>
      <c r="E27" s="305"/>
      <c r="F27" s="305"/>
      <c r="G27" s="305"/>
      <c r="I27"/>
      <c r="J27"/>
      <c r="K27"/>
      <c r="L27"/>
    </row>
    <row r="28" spans="1:35" ht="15.75" customHeight="1">
      <c r="A28" s="119"/>
      <c r="B28" s="304"/>
      <c r="C28" s="305"/>
      <c r="D28" s="305"/>
      <c r="E28" s="305"/>
      <c r="F28" s="305"/>
      <c r="G28" s="305"/>
    </row>
  </sheetData>
  <mergeCells count="124">
    <mergeCell ref="P2:V2"/>
    <mergeCell ref="B25:B28"/>
    <mergeCell ref="C25:G28"/>
    <mergeCell ref="W23:X24"/>
    <mergeCell ref="Y23:Z24"/>
    <mergeCell ref="AA23:AB24"/>
    <mergeCell ref="B17:B20"/>
    <mergeCell ref="C17:G20"/>
    <mergeCell ref="Q17:S20"/>
    <mergeCell ref="W17:X17"/>
    <mergeCell ref="AC23:AD24"/>
    <mergeCell ref="AE23:AF24"/>
    <mergeCell ref="AG23:AH24"/>
    <mergeCell ref="AE21:AF21"/>
    <mergeCell ref="AG21:AH21"/>
    <mergeCell ref="W22:X22"/>
    <mergeCell ref="Y22:Z22"/>
    <mergeCell ref="AA22:AB22"/>
    <mergeCell ref="AC22:AD22"/>
    <mergeCell ref="AE22:AF22"/>
    <mergeCell ref="AG22:AH22"/>
    <mergeCell ref="AC19:AD20"/>
    <mergeCell ref="AE19:AF20"/>
    <mergeCell ref="AG19:AH20"/>
    <mergeCell ref="B21:B24"/>
    <mergeCell ref="C21:G24"/>
    <mergeCell ref="T21:V24"/>
    <mergeCell ref="W21:X21"/>
    <mergeCell ref="Y21:Z21"/>
    <mergeCell ref="AA21:AB21"/>
    <mergeCell ref="AC21:AD21"/>
    <mergeCell ref="AC17:AD17"/>
    <mergeCell ref="AE17:AF17"/>
    <mergeCell ref="AG17:AH17"/>
    <mergeCell ref="W18:X18"/>
    <mergeCell ref="Y18:Z18"/>
    <mergeCell ref="AA18:AB18"/>
    <mergeCell ref="AC18:AD18"/>
    <mergeCell ref="AE18:AF18"/>
    <mergeCell ref="AG18:AH18"/>
    <mergeCell ref="Y17:Z17"/>
    <mergeCell ref="AA17:AB17"/>
    <mergeCell ref="W19:X20"/>
    <mergeCell ref="Y19:Z20"/>
    <mergeCell ref="AA19:AB20"/>
    <mergeCell ref="W15:X16"/>
    <mergeCell ref="Y15:Z16"/>
    <mergeCell ref="AA15:AB16"/>
    <mergeCell ref="AC15:AD16"/>
    <mergeCell ref="AE15:AF16"/>
    <mergeCell ref="AG15:AH16"/>
    <mergeCell ref="AE13:AF13"/>
    <mergeCell ref="AG13:AH13"/>
    <mergeCell ref="W14:X14"/>
    <mergeCell ref="Y14:Z14"/>
    <mergeCell ref="AA14:AB14"/>
    <mergeCell ref="AC14:AD14"/>
    <mergeCell ref="AE14:AF14"/>
    <mergeCell ref="AG14:AH14"/>
    <mergeCell ref="AC11:AD12"/>
    <mergeCell ref="AE11:AF12"/>
    <mergeCell ref="AG11:AH12"/>
    <mergeCell ref="B13:B16"/>
    <mergeCell ref="C13:G16"/>
    <mergeCell ref="N13:P16"/>
    <mergeCell ref="W13:X13"/>
    <mergeCell ref="Y13:Z13"/>
    <mergeCell ref="AA13:AB13"/>
    <mergeCell ref="W10:X10"/>
    <mergeCell ref="Y10:Z10"/>
    <mergeCell ref="AA10:AB10"/>
    <mergeCell ref="AC10:AD10"/>
    <mergeCell ref="AE10:AF10"/>
    <mergeCell ref="AG10:AH10"/>
    <mergeCell ref="Y11:Z12"/>
    <mergeCell ref="AA11:AB12"/>
    <mergeCell ref="AC13:AD13"/>
    <mergeCell ref="AC9:AD9"/>
    <mergeCell ref="AE9:AF9"/>
    <mergeCell ref="AG9:AH9"/>
    <mergeCell ref="AC7:AD8"/>
    <mergeCell ref="AE7:AF8"/>
    <mergeCell ref="AG7:AH8"/>
    <mergeCell ref="B9:B12"/>
    <mergeCell ref="C9:G12"/>
    <mergeCell ref="K9:M12"/>
    <mergeCell ref="W9:X9"/>
    <mergeCell ref="Y9:Z9"/>
    <mergeCell ref="AA9:AB9"/>
    <mergeCell ref="W11:X12"/>
    <mergeCell ref="AC5:AD5"/>
    <mergeCell ref="AE5:AF5"/>
    <mergeCell ref="AG5:AH5"/>
    <mergeCell ref="W6:X6"/>
    <mergeCell ref="Y6:Z6"/>
    <mergeCell ref="AA6:AB6"/>
    <mergeCell ref="AC6:AD6"/>
    <mergeCell ref="AE6:AF6"/>
    <mergeCell ref="AG6:AH6"/>
    <mergeCell ref="B5:B8"/>
    <mergeCell ref="C5:G8"/>
    <mergeCell ref="H5:J8"/>
    <mergeCell ref="W5:X5"/>
    <mergeCell ref="Y5:Z5"/>
    <mergeCell ref="AA5:AB5"/>
    <mergeCell ref="W7:X8"/>
    <mergeCell ref="Y7:Z8"/>
    <mergeCell ref="AA7:AB8"/>
    <mergeCell ref="AA4:AB4"/>
    <mergeCell ref="B1:AH1"/>
    <mergeCell ref="Z2:AB2"/>
    <mergeCell ref="AD2:AH2"/>
    <mergeCell ref="B3:AH3"/>
    <mergeCell ref="B4:G4"/>
    <mergeCell ref="H4:J4"/>
    <mergeCell ref="AC4:AD4"/>
    <mergeCell ref="AE4:AF4"/>
    <mergeCell ref="AG4:AH4"/>
    <mergeCell ref="K4:M4"/>
    <mergeCell ref="N4:P4"/>
    <mergeCell ref="Q4:S4"/>
    <mergeCell ref="T4:V4"/>
    <mergeCell ref="W4:X4"/>
    <mergeCell ref="Y4:Z4"/>
  </mergeCells>
  <phoneticPr fontId="1"/>
  <conditionalFormatting sqref="H4:AA4">
    <cfRule type="cellIs" dxfId="7" priority="4" stopIfTrue="1" operator="equal">
      <formula>0</formula>
    </cfRule>
  </conditionalFormatting>
  <conditionalFormatting sqref="W4:X4">
    <cfRule type="cellIs" dxfId="6" priority="3" stopIfTrue="1" operator="equal">
      <formula>0</formula>
    </cfRule>
  </conditionalFormatting>
  <conditionalFormatting sqref="W4:X4">
    <cfRule type="cellIs" dxfId="5" priority="2" stopIfTrue="1" operator="equal">
      <formula>0</formula>
    </cfRule>
  </conditionalFormatting>
  <conditionalFormatting sqref="W4:X4">
    <cfRule type="cellIs" dxfId="4" priority="1" stopIfTrue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97" fitToWidth="0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44"/>
  <sheetViews>
    <sheetView view="pageBreakPreview" zoomScale="75" zoomScaleNormal="75" zoomScaleSheetLayoutView="75" workbookViewId="0">
      <selection activeCell="AL2" sqref="AL2:AN2"/>
    </sheetView>
  </sheetViews>
  <sheetFormatPr defaultRowHeight="13.5"/>
  <cols>
    <col min="1" max="1" width="3.5" style="71" customWidth="1"/>
    <col min="2" max="2" width="6.625" style="71" customWidth="1"/>
    <col min="3" max="46" width="3.75" style="71" customWidth="1"/>
    <col min="47" max="47" width="13.75" style="71" customWidth="1"/>
    <col min="48" max="48" width="2.875" style="71" customWidth="1"/>
    <col min="49" max="49" width="20.625" style="71" customWidth="1"/>
    <col min="50" max="16384" width="9" style="71"/>
  </cols>
  <sheetData>
    <row r="1" spans="2:47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7" ht="50.1" customHeight="1" thickBot="1">
      <c r="C2" s="72"/>
      <c r="D2" s="72"/>
      <c r="E2" s="72"/>
      <c r="F2" s="72"/>
      <c r="G2" s="72"/>
      <c r="H2" s="72"/>
      <c r="I2" s="72"/>
      <c r="J2" s="72"/>
      <c r="L2" s="72"/>
      <c r="M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210">
        <f ca="1">TODAY()</f>
        <v>43196</v>
      </c>
      <c r="AA2" s="210"/>
      <c r="AB2" s="210"/>
      <c r="AC2" s="210"/>
      <c r="AD2" s="210"/>
      <c r="AE2" s="210"/>
      <c r="AF2" s="210"/>
      <c r="AG2" s="210"/>
      <c r="AH2" s="210"/>
      <c r="AI2" s="74"/>
      <c r="AJ2" s="74" t="s">
        <v>92</v>
      </c>
      <c r="AK2" s="75" t="s">
        <v>93</v>
      </c>
      <c r="AL2" s="211"/>
      <c r="AM2" s="211"/>
      <c r="AN2" s="211"/>
      <c r="AO2" s="75" t="s">
        <v>94</v>
      </c>
      <c r="AP2" s="212" t="s">
        <v>95</v>
      </c>
      <c r="AQ2" s="212"/>
      <c r="AR2" s="212"/>
      <c r="AS2" s="212"/>
      <c r="AT2" s="212"/>
    </row>
    <row r="3" spans="2:47" ht="52.5" customHeight="1" thickBot="1">
      <c r="B3" s="213" t="s">
        <v>192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5"/>
    </row>
    <row r="4" spans="2:47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江南義塾2nd</v>
      </c>
      <c r="I4" s="220"/>
      <c r="J4" s="221"/>
      <c r="K4" s="222" t="str">
        <f>C9</f>
        <v>遠野3rd</v>
      </c>
      <c r="L4" s="223"/>
      <c r="M4" s="224"/>
      <c r="N4" s="222" t="str">
        <f>C13</f>
        <v>専大北上3rd</v>
      </c>
      <c r="O4" s="223"/>
      <c r="P4" s="224"/>
      <c r="Q4" s="222" t="str">
        <f>C17</f>
        <v>盛岡市立3rd</v>
      </c>
      <c r="R4" s="223"/>
      <c r="S4" s="224"/>
      <c r="T4" s="222" t="str">
        <f>C21</f>
        <v>盛岡中央3rd</v>
      </c>
      <c r="U4" s="223"/>
      <c r="V4" s="224"/>
      <c r="W4" s="222" t="str">
        <f>C25</f>
        <v>花巻東2nd</v>
      </c>
      <c r="X4" s="223"/>
      <c r="Y4" s="224"/>
      <c r="Z4" s="222" t="str">
        <f>C29</f>
        <v>盛岡北2nd</v>
      </c>
      <c r="AA4" s="223"/>
      <c r="AB4" s="224"/>
      <c r="AC4" s="222" t="str">
        <f>C33</f>
        <v>不来方3rd</v>
      </c>
      <c r="AD4" s="223"/>
      <c r="AE4" s="224"/>
      <c r="AF4" s="222" t="str">
        <f>C37</f>
        <v>盛岡誠桜2nd</v>
      </c>
      <c r="AG4" s="223"/>
      <c r="AH4" s="224"/>
      <c r="AI4" s="222"/>
      <c r="AJ4" s="224"/>
      <c r="AK4" s="225" t="s">
        <v>98</v>
      </c>
      <c r="AL4" s="225"/>
      <c r="AM4" s="225" t="s">
        <v>99</v>
      </c>
      <c r="AN4" s="225"/>
      <c r="AO4" s="225" t="s">
        <v>100</v>
      </c>
      <c r="AP4" s="225"/>
      <c r="AQ4" s="226" t="s">
        <v>101</v>
      </c>
      <c r="AR4" s="227"/>
      <c r="AS4" s="228" t="s">
        <v>102</v>
      </c>
      <c r="AT4" s="229"/>
    </row>
    <row r="5" spans="2:47" ht="16.5" customHeight="1">
      <c r="B5" s="230" t="s">
        <v>1</v>
      </c>
      <c r="C5" s="267" t="s">
        <v>213</v>
      </c>
      <c r="D5" s="268"/>
      <c r="E5" s="268"/>
      <c r="F5" s="268"/>
      <c r="G5" s="269"/>
      <c r="H5" s="242"/>
      <c r="I5" s="243"/>
      <c r="J5" s="244"/>
      <c r="K5" s="86"/>
      <c r="L5" s="81" t="str">
        <f>IF(ISBLANK(K6),"",IF(K6-M6&gt;0,"○",IF(K6-M6=0,"△","●")))</f>
        <v/>
      </c>
      <c r="M5" s="87"/>
      <c r="N5" s="86"/>
      <c r="O5" s="81" t="str">
        <f>IF(ISBLANK(N6),"",IF(N6-P6&gt;0,"○",IF(N6-P6=0,"△","●")))</f>
        <v/>
      </c>
      <c r="P5" s="87"/>
      <c r="Q5" s="86"/>
      <c r="R5" s="81" t="str">
        <f>IF(ISBLANK(Q6),"",IF(Q6-S6&gt;0,"○",IF(Q6-S6=0,"△","●")))</f>
        <v/>
      </c>
      <c r="S5" s="87"/>
      <c r="T5" s="86"/>
      <c r="U5" s="81" t="str">
        <f>IF(ISBLANK(T6),"",IF(T6-V6&gt;0,"○",IF(T6-V6=0,"△","●")))</f>
        <v/>
      </c>
      <c r="V5" s="87"/>
      <c r="W5" s="86"/>
      <c r="X5" s="81" t="str">
        <f>IF(ISBLANK(W6),"",IF(W6-Y6&gt;0,"○",IF(W6-Y6=0,"△","●")))</f>
        <v/>
      </c>
      <c r="Y5" s="87"/>
      <c r="Z5" s="86"/>
      <c r="AA5" s="81" t="str">
        <f>IF(ISBLANK(Z6),"",IF(Z6-AB6&gt;0,"○",IF(Z6-AB6=0,"△","●")))</f>
        <v/>
      </c>
      <c r="AB5" s="87"/>
      <c r="AC5" s="86"/>
      <c r="AD5" s="81" t="str">
        <f>IF(ISBLANK(AC6),"",IF(AC6-AE6&gt;0,"○",IF(AC6-AE6=0,"△","●")))</f>
        <v/>
      </c>
      <c r="AE5" s="87"/>
      <c r="AF5" s="86"/>
      <c r="AG5" s="81" t="str">
        <f>IF(ISBLANK(AF6),"",IF(AF6-AH6&gt;0,"○",IF(AF6-AH6=0,"△","●")))</f>
        <v/>
      </c>
      <c r="AH5" s="87"/>
      <c r="AI5" s="251" t="s">
        <v>104</v>
      </c>
      <c r="AJ5" s="252"/>
      <c r="AK5" s="253">
        <f>COUNTIF(H5:AH5,"○")*3+COUNTIF(H5:AH5,"△")*1</f>
        <v>0</v>
      </c>
      <c r="AL5" s="254"/>
      <c r="AM5" s="253">
        <f>K6+N6+Q6+T6+W6+Z6+AC6+AF6</f>
        <v>0</v>
      </c>
      <c r="AN5" s="254"/>
      <c r="AO5" s="253">
        <f>M6+P6+S6+V6+Y6+AB6+AE6+AH6</f>
        <v>0</v>
      </c>
      <c r="AP5" s="254"/>
      <c r="AQ5" s="253">
        <f>AM5-AO5</f>
        <v>0</v>
      </c>
      <c r="AR5" s="254"/>
      <c r="AS5" s="253">
        <f>RANK(AU5,($AU$5,$AU$9,$AU$13,$AU$17,$AU$21,$AU$25,$AU$29,$AU$33,$AU$37))</f>
        <v>1</v>
      </c>
      <c r="AT5" s="255"/>
      <c r="AU5" s="79">
        <f>AK5*10^9+AQ5*10^6+AM5*10^3-AO5</f>
        <v>0</v>
      </c>
    </row>
    <row r="6" spans="2:47" ht="16.5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80"/>
      <c r="X6" s="81" t="s">
        <v>105</v>
      </c>
      <c r="Y6" s="82"/>
      <c r="Z6" s="80"/>
      <c r="AA6" s="81" t="s">
        <v>105</v>
      </c>
      <c r="AB6" s="82"/>
      <c r="AC6" s="80"/>
      <c r="AD6" s="81" t="s">
        <v>105</v>
      </c>
      <c r="AE6" s="82"/>
      <c r="AF6" s="80"/>
      <c r="AG6" s="81" t="s">
        <v>105</v>
      </c>
      <c r="AH6" s="82"/>
      <c r="AI6" s="256" t="s">
        <v>106</v>
      </c>
      <c r="AJ6" s="257"/>
      <c r="AK6" s="258">
        <f>+COUNTIF(H7:AH7,"○")*3+COUNTIF(H7:AH7,"△")*1</f>
        <v>0</v>
      </c>
      <c r="AL6" s="259"/>
      <c r="AM6" s="258">
        <f>+K8+N8+Q8+T8+W8+Z8+AC8+AF8</f>
        <v>0</v>
      </c>
      <c r="AN6" s="259"/>
      <c r="AO6" s="258">
        <f>+M8+P8+S8+V8+Y8+AB8+AE8+AH8</f>
        <v>0</v>
      </c>
      <c r="AP6" s="259"/>
      <c r="AQ6" s="258">
        <f>AM6-AO6</f>
        <v>0</v>
      </c>
      <c r="AR6" s="259"/>
      <c r="AS6" s="258">
        <f>RANK(AU6,($AU$6,$AU$10,$AU$14,$AU$18,$AU$22,$AU$26,$AU$30,$AU$34,$AU$38))</f>
        <v>1</v>
      </c>
      <c r="AT6" s="260"/>
      <c r="AU6" s="79">
        <f t="shared" ref="AU6:AU39" si="0">AK6*10^9+AQ6*10^6+AM6*10^3-AO6</f>
        <v>0</v>
      </c>
    </row>
    <row r="7" spans="2:47" ht="16.5" customHeight="1">
      <c r="B7" s="231"/>
      <c r="C7" s="236"/>
      <c r="D7" s="237"/>
      <c r="E7" s="237"/>
      <c r="F7" s="237"/>
      <c r="G7" s="238"/>
      <c r="H7" s="245"/>
      <c r="I7" s="246"/>
      <c r="J7" s="247"/>
      <c r="K7" s="95"/>
      <c r="L7" s="84" t="str">
        <f>IF(ISBLANK(K8),"",IF(K8-M8&gt;0,"○",IF(K8-M8=0,"△","●")))</f>
        <v/>
      </c>
      <c r="M7" s="97"/>
      <c r="N7" s="95"/>
      <c r="O7" s="84" t="str">
        <f>IF(ISBLANK(N8),"",IF(N8-P8&gt;0,"○",IF(N8-P8=0,"△","●")))</f>
        <v/>
      </c>
      <c r="P7" s="97"/>
      <c r="Q7" s="95"/>
      <c r="R7" s="84" t="str">
        <f>IF(ISBLANK(Q8),"",IF(Q8-S8&gt;0,"○",IF(Q8-S8=0,"△","●")))</f>
        <v/>
      </c>
      <c r="S7" s="97"/>
      <c r="T7" s="95"/>
      <c r="U7" s="84" t="str">
        <f>IF(ISBLANK(T8),"",IF(T8-V8&gt;0,"○",IF(T8-V8=0,"△","●")))</f>
        <v/>
      </c>
      <c r="V7" s="97"/>
      <c r="W7" s="95"/>
      <c r="X7" s="84" t="str">
        <f>IF(ISBLANK(W8),"",IF(W8-Y8&gt;0,"○",IF(W8-Y8=0,"△","●")))</f>
        <v/>
      </c>
      <c r="Y7" s="97"/>
      <c r="Z7" s="95"/>
      <c r="AA7" s="84" t="str">
        <f>IF(ISBLANK(Z8),"",IF(Z8-AB8&gt;0,"○",IF(Z8-AB8=0,"△","●")))</f>
        <v/>
      </c>
      <c r="AB7" s="97"/>
      <c r="AC7" s="95"/>
      <c r="AD7" s="84" t="str">
        <f>IF(ISBLANK(AC8),"",IF(AC8-AE8&gt;0,"○",IF(AC8-AE8=0,"△","●")))</f>
        <v/>
      </c>
      <c r="AE7" s="97"/>
      <c r="AF7" s="95"/>
      <c r="AG7" s="84" t="str">
        <f>IF(ISBLANK(AF8),"",IF(AF8-AH8&gt;0,"○",IF(AF8-AH8=0,"△","●")))</f>
        <v/>
      </c>
      <c r="AH7" s="97"/>
      <c r="AI7" s="261" t="s">
        <v>107</v>
      </c>
      <c r="AJ7" s="262"/>
      <c r="AK7" s="263">
        <f>AK5+AK6</f>
        <v>0</v>
      </c>
      <c r="AL7" s="264"/>
      <c r="AM7" s="279">
        <f>AM5+AM6</f>
        <v>0</v>
      </c>
      <c r="AN7" s="280"/>
      <c r="AO7" s="279">
        <f>AO5+AO6</f>
        <v>0</v>
      </c>
      <c r="AP7" s="280"/>
      <c r="AQ7" s="279">
        <f>AQ5+AQ6</f>
        <v>0</v>
      </c>
      <c r="AR7" s="280"/>
      <c r="AS7" s="279">
        <f>RANK(AU7,($AU$7,$AU$11,$AU$15,$AU$19,$AU$23,$AU$27,$AU$31,$AU$35,$AU$39))</f>
        <v>1</v>
      </c>
      <c r="AT7" s="284"/>
      <c r="AU7" s="79">
        <f t="shared" si="0"/>
        <v>0</v>
      </c>
    </row>
    <row r="8" spans="2:47" ht="16.5" customHeight="1">
      <c r="B8" s="231"/>
      <c r="C8" s="239"/>
      <c r="D8" s="240"/>
      <c r="E8" s="240"/>
      <c r="F8" s="240"/>
      <c r="G8" s="241"/>
      <c r="H8" s="248"/>
      <c r="I8" s="249"/>
      <c r="J8" s="250"/>
      <c r="K8" s="80"/>
      <c r="L8" s="81" t="s">
        <v>113</v>
      </c>
      <c r="M8" s="82"/>
      <c r="N8" s="80"/>
      <c r="O8" s="81" t="s">
        <v>113</v>
      </c>
      <c r="P8" s="82"/>
      <c r="Q8" s="80"/>
      <c r="R8" s="81" t="s">
        <v>113</v>
      </c>
      <c r="S8" s="82"/>
      <c r="T8" s="80"/>
      <c r="U8" s="81" t="s">
        <v>113</v>
      </c>
      <c r="V8" s="82"/>
      <c r="W8" s="80"/>
      <c r="X8" s="81" t="s">
        <v>113</v>
      </c>
      <c r="Y8" s="82"/>
      <c r="Z8" s="80"/>
      <c r="AA8" s="81" t="s">
        <v>113</v>
      </c>
      <c r="AB8" s="82"/>
      <c r="AC8" s="80"/>
      <c r="AD8" s="81" t="s">
        <v>113</v>
      </c>
      <c r="AE8" s="82"/>
      <c r="AF8" s="80"/>
      <c r="AG8" s="81" t="s">
        <v>113</v>
      </c>
      <c r="AH8" s="82"/>
      <c r="AI8" s="261"/>
      <c r="AJ8" s="262"/>
      <c r="AK8" s="263"/>
      <c r="AL8" s="264"/>
      <c r="AM8" s="281"/>
      <c r="AN8" s="282"/>
      <c r="AO8" s="281"/>
      <c r="AP8" s="282"/>
      <c r="AQ8" s="281"/>
      <c r="AR8" s="282"/>
      <c r="AS8" s="281"/>
      <c r="AT8" s="285"/>
      <c r="AU8" s="79"/>
    </row>
    <row r="9" spans="2:47" ht="16.5" customHeight="1">
      <c r="B9" s="266" t="s">
        <v>109</v>
      </c>
      <c r="C9" s="267" t="s">
        <v>214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91"/>
      <c r="X9" s="92" t="str">
        <f>IF(ISBLANK(W10),"",IF(W10-Y10&gt;0,"○",IF(W10-Y10=0,"△","●")))</f>
        <v/>
      </c>
      <c r="Y9" s="94"/>
      <c r="Z9" s="91"/>
      <c r="AA9" s="92" t="str">
        <f>IF(ISBLANK(Z10),"",IF(Z10-AB10&gt;0,"○",IF(Z10-AB10=0,"△","●")))</f>
        <v/>
      </c>
      <c r="AB9" s="94"/>
      <c r="AC9" s="91"/>
      <c r="AD9" s="92" t="str">
        <f>IF(ISBLANK(AC10),"",IF(AC10-AE10&gt;0,"○",IF(AC10-AE10=0,"△","●")))</f>
        <v/>
      </c>
      <c r="AE9" s="94"/>
      <c r="AF9" s="91"/>
      <c r="AG9" s="92" t="str">
        <f>IF(ISBLANK(AF10),"",IF(AF10-AH10&gt;0,"○",IF(AF10-AH10=0,"△","●")))</f>
        <v/>
      </c>
      <c r="AH9" s="94"/>
      <c r="AI9" s="273" t="s">
        <v>111</v>
      </c>
      <c r="AJ9" s="274"/>
      <c r="AK9" s="275">
        <f>COUNTIF(H9:AH9,"○")*3+COUNTIF(H9:AH9,"△")*1</f>
        <v>0</v>
      </c>
      <c r="AL9" s="276"/>
      <c r="AM9" s="263">
        <f>M6+N10+Q10+T10+W10+Z10+AC10+AF10</f>
        <v>0</v>
      </c>
      <c r="AN9" s="264"/>
      <c r="AO9" s="263">
        <f>K6+P10+S10+V10+Y10+AB10+AE10+AH10</f>
        <v>0</v>
      </c>
      <c r="AP9" s="264"/>
      <c r="AQ9" s="263">
        <f>AM9-AO9</f>
        <v>0</v>
      </c>
      <c r="AR9" s="264"/>
      <c r="AS9" s="263">
        <f>RANK(AU9,($AU$5,$AU$9,$AU$13,$AU$17,$AU$21,$AU$25,$AU$29,$AU$33,$AU$37))</f>
        <v>1</v>
      </c>
      <c r="AT9" s="265"/>
      <c r="AU9" s="79">
        <f t="shared" si="0"/>
        <v>0</v>
      </c>
    </row>
    <row r="10" spans="2:47" ht="16.5" customHeight="1">
      <c r="B10" s="231"/>
      <c r="C10" s="236"/>
      <c r="D10" s="237"/>
      <c r="E10" s="237"/>
      <c r="F10" s="237"/>
      <c r="G10" s="238"/>
      <c r="H10" s="103" t="str">
        <f>IF(M6="","",M6)</f>
        <v/>
      </c>
      <c r="I10" s="104" t="s">
        <v>113</v>
      </c>
      <c r="J10" s="105" t="str">
        <f>IF(K6="","",K6)</f>
        <v/>
      </c>
      <c r="K10" s="245"/>
      <c r="L10" s="246"/>
      <c r="M10" s="247"/>
      <c r="N10" s="107"/>
      <c r="O10" s="104" t="s">
        <v>105</v>
      </c>
      <c r="P10" s="108"/>
      <c r="Q10" s="107"/>
      <c r="R10" s="104" t="s">
        <v>105</v>
      </c>
      <c r="S10" s="108"/>
      <c r="T10" s="107"/>
      <c r="U10" s="104" t="s">
        <v>105</v>
      </c>
      <c r="V10" s="108"/>
      <c r="W10" s="107"/>
      <c r="X10" s="104" t="s">
        <v>105</v>
      </c>
      <c r="Y10" s="108"/>
      <c r="Z10" s="107"/>
      <c r="AA10" s="104" t="s">
        <v>105</v>
      </c>
      <c r="AB10" s="108"/>
      <c r="AC10" s="107"/>
      <c r="AD10" s="104" t="s">
        <v>105</v>
      </c>
      <c r="AE10" s="108"/>
      <c r="AF10" s="107"/>
      <c r="AG10" s="104" t="s">
        <v>105</v>
      </c>
      <c r="AH10" s="108"/>
      <c r="AI10" s="256" t="s">
        <v>112</v>
      </c>
      <c r="AJ10" s="257"/>
      <c r="AK10" s="258">
        <f>+COUNTIF(H11:AH11,"○")*3+COUNTIF(H11:AH11,"△")*1</f>
        <v>0</v>
      </c>
      <c r="AL10" s="259"/>
      <c r="AM10" s="258">
        <f>M8+N12+Q12+T12+W12+Z12+AC12+AF12</f>
        <v>0</v>
      </c>
      <c r="AN10" s="259"/>
      <c r="AO10" s="258">
        <f>K8+P12+S12+V12+Y12+AB12+AE12+AH12</f>
        <v>0</v>
      </c>
      <c r="AP10" s="259"/>
      <c r="AQ10" s="258">
        <f>AM10-AO10</f>
        <v>0</v>
      </c>
      <c r="AR10" s="259"/>
      <c r="AS10" s="258">
        <f>RANK(AU10,($AU$6,$AU$10,$AU$14,$AU$18,$AU$22,$AU$26,$AU$30,$AU$34,$AU$38))</f>
        <v>1</v>
      </c>
      <c r="AT10" s="260"/>
      <c r="AU10" s="79">
        <f t="shared" si="0"/>
        <v>0</v>
      </c>
    </row>
    <row r="11" spans="2:47" ht="16.5" customHeight="1">
      <c r="B11" s="231"/>
      <c r="C11" s="236"/>
      <c r="D11" s="237"/>
      <c r="E11" s="237"/>
      <c r="F11" s="237"/>
      <c r="G11" s="238"/>
      <c r="H11" s="86"/>
      <c r="I11" s="81" t="str">
        <f>IF(H12="","",IF(H12-J12&gt;0,"○",IF(H12-J12=0,"△","●")))</f>
        <v/>
      </c>
      <c r="J11" s="102"/>
      <c r="K11" s="245"/>
      <c r="L11" s="246"/>
      <c r="M11" s="247"/>
      <c r="N11" s="86"/>
      <c r="O11" s="81" t="str">
        <f>IF(ISBLANK(N12),"",IF(N12-P12&gt;0,"○",IF(N12-P12=0,"△","●")))</f>
        <v/>
      </c>
      <c r="P11" s="87"/>
      <c r="Q11" s="86"/>
      <c r="R11" s="81" t="str">
        <f>IF(ISBLANK(Q12),"",IF(Q12-S12&gt;0,"○",IF(Q12-S12=0,"△","●")))</f>
        <v/>
      </c>
      <c r="S11" s="87"/>
      <c r="T11" s="86"/>
      <c r="U11" s="81" t="str">
        <f>IF(ISBLANK(T12),"",IF(T12-V12&gt;0,"○",IF(T12-V12=0,"△","●")))</f>
        <v/>
      </c>
      <c r="V11" s="87"/>
      <c r="W11" s="86"/>
      <c r="X11" s="81" t="str">
        <f>IF(ISBLANK(W12),"",IF(W12-Y12&gt;0,"○",IF(W12-Y12=0,"△","●")))</f>
        <v/>
      </c>
      <c r="Y11" s="87"/>
      <c r="Z11" s="86"/>
      <c r="AA11" s="81" t="str">
        <f>IF(ISBLANK(Z12),"",IF(Z12-AB12&gt;0,"○",IF(Z12-AB12=0,"△","●")))</f>
        <v/>
      </c>
      <c r="AB11" s="87"/>
      <c r="AC11" s="86"/>
      <c r="AD11" s="81" t="str">
        <f>IF(ISBLANK(AC12),"",IF(AC12-AE12&gt;0,"○",IF(AC12-AE12=0,"△","●")))</f>
        <v/>
      </c>
      <c r="AE11" s="87"/>
      <c r="AF11" s="86"/>
      <c r="AG11" s="81" t="str">
        <f>IF(ISBLANK(AF12),"",IF(AF12-AH12&gt;0,"○",IF(AF12-AH12=0,"△","●")))</f>
        <v/>
      </c>
      <c r="AH11" s="87"/>
      <c r="AI11" s="261" t="s">
        <v>107</v>
      </c>
      <c r="AJ11" s="262"/>
      <c r="AK11" s="279">
        <f>AK9+AK10</f>
        <v>0</v>
      </c>
      <c r="AL11" s="280"/>
      <c r="AM11" s="279">
        <f>AM9+AM10</f>
        <v>0</v>
      </c>
      <c r="AN11" s="280"/>
      <c r="AO11" s="279">
        <f>AO9+AO10</f>
        <v>0</v>
      </c>
      <c r="AP11" s="280"/>
      <c r="AQ11" s="279">
        <f>AQ9+AQ10</f>
        <v>0</v>
      </c>
      <c r="AR11" s="280"/>
      <c r="AS11" s="279">
        <f>RANK(AU11,($AU$7,$AU$11,$AU$15,$AU$19,$AU$23,$AU$27,$AU$31,$AU$35,$AU$39))</f>
        <v>1</v>
      </c>
      <c r="AT11" s="284"/>
      <c r="AU11" s="79">
        <f t="shared" si="0"/>
        <v>0</v>
      </c>
    </row>
    <row r="12" spans="2:47" ht="16.5" customHeight="1">
      <c r="B12" s="232"/>
      <c r="C12" s="239"/>
      <c r="D12" s="240"/>
      <c r="E12" s="240"/>
      <c r="F12" s="240"/>
      <c r="G12" s="241"/>
      <c r="H12" s="101" t="str">
        <f>IF(M8="","",M8)</f>
        <v/>
      </c>
      <c r="I12" s="89" t="s">
        <v>113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88"/>
      <c r="X12" s="89" t="s">
        <v>113</v>
      </c>
      <c r="Y12" s="90"/>
      <c r="Z12" s="88"/>
      <c r="AA12" s="89" t="s">
        <v>113</v>
      </c>
      <c r="AB12" s="90"/>
      <c r="AC12" s="88"/>
      <c r="AD12" s="89" t="s">
        <v>113</v>
      </c>
      <c r="AE12" s="90"/>
      <c r="AF12" s="88"/>
      <c r="AG12" s="89" t="s">
        <v>113</v>
      </c>
      <c r="AH12" s="90"/>
      <c r="AI12" s="277"/>
      <c r="AJ12" s="278"/>
      <c r="AK12" s="281"/>
      <c r="AL12" s="282"/>
      <c r="AM12" s="281"/>
      <c r="AN12" s="282"/>
      <c r="AO12" s="281"/>
      <c r="AP12" s="282"/>
      <c r="AQ12" s="281"/>
      <c r="AR12" s="282"/>
      <c r="AS12" s="281"/>
      <c r="AT12" s="285"/>
      <c r="AU12" s="79"/>
    </row>
    <row r="13" spans="2:47" ht="16.5" customHeight="1">
      <c r="B13" s="231" t="s">
        <v>114</v>
      </c>
      <c r="C13" s="236" t="s">
        <v>232</v>
      </c>
      <c r="D13" s="237"/>
      <c r="E13" s="237"/>
      <c r="F13" s="237"/>
      <c r="G13" s="238"/>
      <c r="H13" s="86"/>
      <c r="I13" s="81" t="str">
        <f>IF(H14="","",IF(H14-J14&gt;0,"○",IF(H14-J14=0,"△","●")))</f>
        <v/>
      </c>
      <c r="J13" s="87"/>
      <c r="K13" s="86"/>
      <c r="L13" s="81" t="str">
        <f>IF(K14="","",IF(K14-M14&gt;0,"○",IF(K14-M14=0,"△","●")))</f>
        <v/>
      </c>
      <c r="M13" s="87"/>
      <c r="N13" s="270"/>
      <c r="O13" s="271"/>
      <c r="P13" s="272"/>
      <c r="Q13" s="86"/>
      <c r="R13" s="81" t="str">
        <f>IF(ISBLANK(Q14),"",IF(Q14-S14&gt;0,"○",IF(Q14-S14=0,"△","●")))</f>
        <v/>
      </c>
      <c r="S13" s="87"/>
      <c r="T13" s="86"/>
      <c r="U13" s="81" t="str">
        <f>IF(ISBLANK(T14),"",IF(T14-V14&gt;0,"○",IF(T14-V14=0,"△","●")))</f>
        <v/>
      </c>
      <c r="V13" s="87"/>
      <c r="W13" s="86"/>
      <c r="X13" s="81" t="str">
        <f>IF(ISBLANK(W14),"",IF(W14-Y14&gt;0,"○",IF(W14-Y14=0,"△","●")))</f>
        <v/>
      </c>
      <c r="Y13" s="87"/>
      <c r="Z13" s="86"/>
      <c r="AA13" s="81" t="str">
        <f>IF(ISBLANK(Z14),"",IF(Z14-AB14&gt;0,"○",IF(Z14-AB14=0,"△","●")))</f>
        <v/>
      </c>
      <c r="AB13" s="87"/>
      <c r="AC13" s="86"/>
      <c r="AD13" s="81" t="str">
        <f>IF(ISBLANK(AC14),"",IF(AC14-AE14&gt;0,"○",IF(AC14-AE14=0,"△","●")))</f>
        <v/>
      </c>
      <c r="AE13" s="87"/>
      <c r="AF13" s="86"/>
      <c r="AG13" s="81" t="str">
        <f>IF(ISBLANK(AF14),"",IF(AF14-AH14&gt;0,"○",IF(AF14-AH14=0,"△","●")))</f>
        <v/>
      </c>
      <c r="AH13" s="87"/>
      <c r="AI13" s="273" t="s">
        <v>111</v>
      </c>
      <c r="AJ13" s="274"/>
      <c r="AK13" s="263">
        <f>COUNTIF(H13:AH13,"○")*3+COUNTIF(H13:AH13,"△")*1</f>
        <v>0</v>
      </c>
      <c r="AL13" s="264"/>
      <c r="AM13" s="263">
        <f>P6+P10+Q14+T14+W14+Z14+AC14+AF14</f>
        <v>0</v>
      </c>
      <c r="AN13" s="264"/>
      <c r="AO13" s="263">
        <f>N6+N10+S14+V14+Y14+AB14+AE14+AH14</f>
        <v>0</v>
      </c>
      <c r="AP13" s="264"/>
      <c r="AQ13" s="263">
        <f>AM13-AO13</f>
        <v>0</v>
      </c>
      <c r="AR13" s="264"/>
      <c r="AS13" s="263">
        <f>RANK(AU13,($AU$5,$AU$9,$AU$13,$AU$17,$AU$21,$AU$25,$AU$29,$AU$33,$AU$37))</f>
        <v>1</v>
      </c>
      <c r="AT13" s="265"/>
      <c r="AU13" s="79">
        <f t="shared" si="0"/>
        <v>0</v>
      </c>
    </row>
    <row r="14" spans="2:47" ht="16.5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113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80"/>
      <c r="X14" s="81" t="s">
        <v>105</v>
      </c>
      <c r="Y14" s="82"/>
      <c r="Z14" s="80"/>
      <c r="AA14" s="81" t="s">
        <v>105</v>
      </c>
      <c r="AB14" s="82"/>
      <c r="AC14" s="80"/>
      <c r="AD14" s="81" t="s">
        <v>105</v>
      </c>
      <c r="AE14" s="82"/>
      <c r="AF14" s="80"/>
      <c r="AG14" s="81" t="s">
        <v>105</v>
      </c>
      <c r="AH14" s="82"/>
      <c r="AI14" s="256" t="s">
        <v>112</v>
      </c>
      <c r="AJ14" s="257"/>
      <c r="AK14" s="258">
        <f>+COUNTIF(H15:AH15,"○")*3+COUNTIF(H15:AH15,"△")*1</f>
        <v>0</v>
      </c>
      <c r="AL14" s="259"/>
      <c r="AM14" s="258">
        <f>P8+P12+Q16+T16+W16+Z16+AC16+AF16</f>
        <v>0</v>
      </c>
      <c r="AN14" s="259"/>
      <c r="AO14" s="258">
        <f>N8+N12+S16+V16+Y16+AB16+AE16+AH16</f>
        <v>0</v>
      </c>
      <c r="AP14" s="259"/>
      <c r="AQ14" s="258">
        <f>AM14-AO14</f>
        <v>0</v>
      </c>
      <c r="AR14" s="259"/>
      <c r="AS14" s="258">
        <f>RANK(AU14,($AU$6,$AU$10,$AU$14,$AU$18,$AU$22,$AU$26,$AU$30,$AU$34,$AU$38))</f>
        <v>1</v>
      </c>
      <c r="AT14" s="260"/>
      <c r="AU14" s="79">
        <f t="shared" si="0"/>
        <v>0</v>
      </c>
    </row>
    <row r="15" spans="2:47" ht="16.5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7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95"/>
      <c r="X15" s="84" t="str">
        <f>IF(ISBLANK(W16),"",IF(W16-Y16&gt;0,"○",IF(W16-Y16=0,"△","●")))</f>
        <v/>
      </c>
      <c r="Y15" s="97"/>
      <c r="Z15" s="95"/>
      <c r="AA15" s="84" t="str">
        <f>IF(ISBLANK(Z16),"",IF(Z16-AB16&gt;0,"○",IF(Z16-AB16=0,"△","●")))</f>
        <v/>
      </c>
      <c r="AB15" s="97"/>
      <c r="AC15" s="95"/>
      <c r="AD15" s="84" t="str">
        <f>IF(ISBLANK(AC16),"",IF(AC16-AE16&gt;0,"○",IF(AC16-AE16=0,"△","●")))</f>
        <v/>
      </c>
      <c r="AE15" s="97"/>
      <c r="AF15" s="95"/>
      <c r="AG15" s="84" t="str">
        <f>IF(ISBLANK(AF16),"",IF(AF16-AH16&gt;0,"○",IF(AF16-AH16=0,"△","●")))</f>
        <v/>
      </c>
      <c r="AH15" s="97"/>
      <c r="AI15" s="261" t="s">
        <v>107</v>
      </c>
      <c r="AJ15" s="262"/>
      <c r="AK15" s="263">
        <f>AK13+AK14</f>
        <v>0</v>
      </c>
      <c r="AL15" s="264"/>
      <c r="AM15" s="279">
        <f>AM13+AM14</f>
        <v>0</v>
      </c>
      <c r="AN15" s="280"/>
      <c r="AO15" s="279">
        <f>AO13+AO14</f>
        <v>0</v>
      </c>
      <c r="AP15" s="280"/>
      <c r="AQ15" s="263">
        <f>AQ13+AQ14</f>
        <v>0</v>
      </c>
      <c r="AR15" s="264"/>
      <c r="AS15" s="279">
        <f>RANK(AU15,($AU$7,$AU$11,$AU$15,$AU$19,$AU$23,$AU$27,$AU$31,$AU$35,$AU$39))</f>
        <v>1</v>
      </c>
      <c r="AT15" s="284"/>
      <c r="AU15" s="79">
        <f t="shared" si="0"/>
        <v>0</v>
      </c>
    </row>
    <row r="16" spans="2:47" ht="16.5" customHeight="1">
      <c r="B16" s="231"/>
      <c r="C16" s="236"/>
      <c r="D16" s="237"/>
      <c r="E16" s="237"/>
      <c r="F16" s="237"/>
      <c r="G16" s="238"/>
      <c r="H16" s="86" t="str">
        <f>IF(P8="","",P8)</f>
        <v/>
      </c>
      <c r="I16" s="81" t="s">
        <v>113</v>
      </c>
      <c r="J16" s="87" t="str">
        <f>IF(N8="","",N8)</f>
        <v/>
      </c>
      <c r="K16" s="100" t="str">
        <f>IF(P12="","",P12)</f>
        <v/>
      </c>
      <c r="L16" s="81" t="s">
        <v>105</v>
      </c>
      <c r="M16" s="87" t="str">
        <f>IF(N12="","",N12)</f>
        <v/>
      </c>
      <c r="N16" s="248"/>
      <c r="O16" s="249"/>
      <c r="P16" s="250"/>
      <c r="Q16" s="80"/>
      <c r="R16" s="81" t="s">
        <v>113</v>
      </c>
      <c r="S16" s="82"/>
      <c r="T16" s="88"/>
      <c r="U16" s="89" t="s">
        <v>113</v>
      </c>
      <c r="V16" s="90"/>
      <c r="W16" s="88"/>
      <c r="X16" s="89" t="s">
        <v>113</v>
      </c>
      <c r="Y16" s="90"/>
      <c r="Z16" s="80"/>
      <c r="AA16" s="81" t="s">
        <v>113</v>
      </c>
      <c r="AB16" s="82"/>
      <c r="AC16" s="80"/>
      <c r="AD16" s="81" t="s">
        <v>113</v>
      </c>
      <c r="AE16" s="82"/>
      <c r="AF16" s="80"/>
      <c r="AG16" s="81" t="s">
        <v>113</v>
      </c>
      <c r="AH16" s="82"/>
      <c r="AI16" s="261"/>
      <c r="AJ16" s="262"/>
      <c r="AK16" s="263"/>
      <c r="AL16" s="264"/>
      <c r="AM16" s="281"/>
      <c r="AN16" s="282"/>
      <c r="AO16" s="281"/>
      <c r="AP16" s="282"/>
      <c r="AQ16" s="263"/>
      <c r="AR16" s="264"/>
      <c r="AS16" s="281"/>
      <c r="AT16" s="285"/>
      <c r="AU16" s="79"/>
    </row>
    <row r="17" spans="2:47" ht="16.5" customHeight="1">
      <c r="B17" s="266" t="s">
        <v>115</v>
      </c>
      <c r="C17" s="267" t="s">
        <v>156</v>
      </c>
      <c r="D17" s="268"/>
      <c r="E17" s="268"/>
      <c r="F17" s="268"/>
      <c r="G17" s="269"/>
      <c r="H17" s="91"/>
      <c r="I17" s="92" t="str">
        <f>IF(H18="","",IF(H18-J18&gt;0,"○",IF(H18-J18=0,"△","●")))</f>
        <v/>
      </c>
      <c r="J17" s="94"/>
      <c r="K17" s="91"/>
      <c r="L17" s="92" t="str">
        <f>IF(K18="","",IF(K18-M18&gt;0,"○",IF(K18-M18=0,"△","●")))</f>
        <v/>
      </c>
      <c r="M17" s="94"/>
      <c r="N17" s="91"/>
      <c r="O17" s="92" t="str">
        <f>IF(N18="","",IF(N18-P18&gt;0,"○",IF(N18-P18=0,"△","●")))</f>
        <v/>
      </c>
      <c r="P17" s="94"/>
      <c r="Q17" s="270"/>
      <c r="R17" s="271"/>
      <c r="S17" s="272"/>
      <c r="T17" s="86"/>
      <c r="U17" s="81" t="str">
        <f>IF(ISBLANK(T18),"",IF(T18-V18&gt;0,"○",IF(T18-V18=0,"△","●")))</f>
        <v/>
      </c>
      <c r="V17" s="87"/>
      <c r="W17" s="86"/>
      <c r="X17" s="81" t="str">
        <f>IF(ISBLANK(W18),"",IF(W18-Y18&gt;0,"○",IF(W18-Y18=0,"△","●")))</f>
        <v/>
      </c>
      <c r="Y17" s="87"/>
      <c r="Z17" s="91"/>
      <c r="AA17" s="92" t="str">
        <f>IF(ISBLANK(Z18),"",IF(Z18-AB18&gt;0,"○",IF(Z18-AB18=0,"△","●")))</f>
        <v/>
      </c>
      <c r="AB17" s="94"/>
      <c r="AC17" s="91"/>
      <c r="AD17" s="92" t="str">
        <f>IF(ISBLANK(AC18),"",IF(AC18-AE18&gt;0,"○",IF(AC18-AE18=0,"△","●")))</f>
        <v/>
      </c>
      <c r="AE17" s="94"/>
      <c r="AF17" s="91"/>
      <c r="AG17" s="92" t="str">
        <f>IF(ISBLANK(AF18),"",IF(AF18-AH18&gt;0,"○",IF(AF18-AH18=0,"△","●")))</f>
        <v/>
      </c>
      <c r="AH17" s="94"/>
      <c r="AI17" s="273" t="s">
        <v>111</v>
      </c>
      <c r="AJ17" s="274"/>
      <c r="AK17" s="286">
        <f>COUNTIF(H17:AH17,"○")*3+COUNTIF(H17:AH17,"△")*1</f>
        <v>0</v>
      </c>
      <c r="AL17" s="287"/>
      <c r="AM17" s="263">
        <f>S6+S10+S14+T18+W18+Z18+AC18+AF18</f>
        <v>0</v>
      </c>
      <c r="AN17" s="264"/>
      <c r="AO17" s="263">
        <f>Q6+Q10+Q14+V18+Y18+AB18+AE18+AH18</f>
        <v>0</v>
      </c>
      <c r="AP17" s="264"/>
      <c r="AQ17" s="286">
        <f>AM17-AO17</f>
        <v>0</v>
      </c>
      <c r="AR17" s="287"/>
      <c r="AS17" s="263">
        <f>RANK(AU17,($AU$5,$AU$9,$AU$13,$AU$17,$AU$21,$AU$25,$AU$29,$AU$33,$AU$37))</f>
        <v>1</v>
      </c>
      <c r="AT17" s="265"/>
      <c r="AU17" s="79">
        <f t="shared" si="0"/>
        <v>0</v>
      </c>
    </row>
    <row r="18" spans="2:47" ht="16.5" customHeight="1">
      <c r="B18" s="231"/>
      <c r="C18" s="236"/>
      <c r="D18" s="237"/>
      <c r="E18" s="237"/>
      <c r="F18" s="237"/>
      <c r="G18" s="238"/>
      <c r="H18" s="103" t="str">
        <f>IF(S6="","",S6)</f>
        <v/>
      </c>
      <c r="I18" s="104" t="s">
        <v>113</v>
      </c>
      <c r="J18" s="105" t="str">
        <f>IF(Q6="","",Q6)</f>
        <v/>
      </c>
      <c r="K18" s="106" t="str">
        <f>IF(S10="","",S10)</f>
        <v/>
      </c>
      <c r="L18" s="104" t="s">
        <v>105</v>
      </c>
      <c r="M18" s="105" t="str">
        <f>IF(Q10="","",Q10)</f>
        <v/>
      </c>
      <c r="N18" s="106" t="str">
        <f>IF(S14="","",S14)</f>
        <v/>
      </c>
      <c r="O18" s="104" t="s">
        <v>105</v>
      </c>
      <c r="P18" s="105" t="str">
        <f>IF(Q14="","",Q14)</f>
        <v/>
      </c>
      <c r="Q18" s="245"/>
      <c r="R18" s="246"/>
      <c r="S18" s="247"/>
      <c r="T18" s="80"/>
      <c r="U18" s="81" t="s">
        <v>105</v>
      </c>
      <c r="V18" s="82"/>
      <c r="W18" s="80"/>
      <c r="X18" s="81" t="s">
        <v>105</v>
      </c>
      <c r="Y18" s="82"/>
      <c r="Z18" s="107"/>
      <c r="AA18" s="104" t="s">
        <v>105</v>
      </c>
      <c r="AB18" s="108"/>
      <c r="AC18" s="107"/>
      <c r="AD18" s="104" t="s">
        <v>105</v>
      </c>
      <c r="AE18" s="108"/>
      <c r="AF18" s="107"/>
      <c r="AG18" s="104" t="s">
        <v>105</v>
      </c>
      <c r="AH18" s="108"/>
      <c r="AI18" s="256" t="s">
        <v>112</v>
      </c>
      <c r="AJ18" s="257"/>
      <c r="AK18" s="258">
        <f>+COUNTIF(H19:AH19,"○")*3+COUNTIF(H19:AH19,"△")*1</f>
        <v>0</v>
      </c>
      <c r="AL18" s="259"/>
      <c r="AM18" s="258">
        <f>S8+S12+S16+T20+W20+Z20+AC20+AF20</f>
        <v>0</v>
      </c>
      <c r="AN18" s="259"/>
      <c r="AO18" s="258">
        <f>Q8+Q12+Q16+V20+Y20+AB20+AE20+AH20</f>
        <v>0</v>
      </c>
      <c r="AP18" s="259"/>
      <c r="AQ18" s="258">
        <f>AM18-AO18</f>
        <v>0</v>
      </c>
      <c r="AR18" s="259"/>
      <c r="AS18" s="258">
        <f>RANK(AU18,($AU$6,$AU$10,$AU$14,$AU$18,$AU$22,$AU$26,$AU$30,$AU$34,$AU$38))</f>
        <v>1</v>
      </c>
      <c r="AT18" s="260"/>
      <c r="AU18" s="79">
        <f t="shared" si="0"/>
        <v>0</v>
      </c>
    </row>
    <row r="19" spans="2:47" ht="16.5" customHeight="1">
      <c r="B19" s="231"/>
      <c r="C19" s="236"/>
      <c r="D19" s="237"/>
      <c r="E19" s="237"/>
      <c r="F19" s="237"/>
      <c r="G19" s="238"/>
      <c r="H19" s="86"/>
      <c r="I19" s="81" t="str">
        <f>IF(H20="","",IF(H20-J20&gt;0,"○",IF(H20-J20=0,"△","●")))</f>
        <v/>
      </c>
      <c r="J19" s="87"/>
      <c r="K19" s="86"/>
      <c r="L19" s="81" t="str">
        <f>IF(K20="","",IF(K20-M20&gt;0,"○",IF(K20-M20=0,"△","●")))</f>
        <v/>
      </c>
      <c r="M19" s="87"/>
      <c r="N19" s="86"/>
      <c r="O19" s="81" t="str">
        <f>IF(N20="","",IF(N20-P20&gt;0,"○",IF(N20-P20=0,"△","●")))</f>
        <v/>
      </c>
      <c r="P19" s="87"/>
      <c r="Q19" s="245"/>
      <c r="R19" s="246"/>
      <c r="S19" s="247"/>
      <c r="T19" s="95"/>
      <c r="U19" s="84" t="str">
        <f>IF(ISBLANK(T20),"",IF(T20-V20&gt;0,"○",IF(T20-V20=0,"△","●")))</f>
        <v/>
      </c>
      <c r="V19" s="97"/>
      <c r="W19" s="95"/>
      <c r="X19" s="84" t="str">
        <f>IF(ISBLANK(W20),"",IF(W20-Y20&gt;0,"○",IF(W20-Y20=0,"△","●")))</f>
        <v/>
      </c>
      <c r="Y19" s="97"/>
      <c r="Z19" s="86"/>
      <c r="AA19" s="81" t="str">
        <f>IF(ISBLANK(Z20),"",IF(Z20-AB20&gt;0,"○",IF(Z20-AB20=0,"△","●")))</f>
        <v/>
      </c>
      <c r="AB19" s="87"/>
      <c r="AC19" s="86"/>
      <c r="AD19" s="81" t="str">
        <f>IF(ISBLANK(AC20),"",IF(AC20-AE20&gt;0,"○",IF(AC20-AE20=0,"△","●")))</f>
        <v/>
      </c>
      <c r="AE19" s="87"/>
      <c r="AF19" s="86"/>
      <c r="AG19" s="81" t="str">
        <f>IF(ISBLANK(AF20),"",IF(AF20-AH20&gt;0,"○",IF(AF20-AH20=0,"△","●")))</f>
        <v/>
      </c>
      <c r="AH19" s="87"/>
      <c r="AI19" s="261" t="s">
        <v>107</v>
      </c>
      <c r="AJ19" s="262"/>
      <c r="AK19" s="263">
        <f>AK17+AK18</f>
        <v>0</v>
      </c>
      <c r="AL19" s="264"/>
      <c r="AM19" s="263">
        <f>AM17+AM18</f>
        <v>0</v>
      </c>
      <c r="AN19" s="264"/>
      <c r="AO19" s="263">
        <f>AO17+AO18</f>
        <v>0</v>
      </c>
      <c r="AP19" s="264"/>
      <c r="AQ19" s="263">
        <f>AQ17+AQ18</f>
        <v>0</v>
      </c>
      <c r="AR19" s="264"/>
      <c r="AS19" s="279">
        <f>RANK(AU19,($AU$7,$AU$11,$AU$15,$AU$19,$AU$23,$AU$27,$AU$31,$AU$35,$AU$39))</f>
        <v>1</v>
      </c>
      <c r="AT19" s="284"/>
      <c r="AU19" s="79">
        <f t="shared" si="0"/>
        <v>0</v>
      </c>
    </row>
    <row r="20" spans="2:47" ht="16.5" customHeight="1">
      <c r="B20" s="232"/>
      <c r="C20" s="239"/>
      <c r="D20" s="240"/>
      <c r="E20" s="240"/>
      <c r="F20" s="240"/>
      <c r="G20" s="241"/>
      <c r="H20" s="103" t="str">
        <f>IF(S8="","",S8)</f>
        <v/>
      </c>
      <c r="I20" s="89" t="s">
        <v>113</v>
      </c>
      <c r="J20" s="99" t="str">
        <f>IF(Q8="","",Q8)</f>
        <v/>
      </c>
      <c r="K20" s="101" t="str">
        <f>IF(S12="","",S12)</f>
        <v/>
      </c>
      <c r="L20" s="89" t="s">
        <v>105</v>
      </c>
      <c r="M20" s="99" t="str">
        <f>IF(Q12="","",Q12)</f>
        <v/>
      </c>
      <c r="N20" s="101" t="str">
        <f>IF(S16="","",S16)</f>
        <v/>
      </c>
      <c r="O20" s="89" t="s">
        <v>105</v>
      </c>
      <c r="P20" s="99" t="str">
        <f>IF(Q16="","",Q16)</f>
        <v/>
      </c>
      <c r="Q20" s="248"/>
      <c r="R20" s="249"/>
      <c r="S20" s="250"/>
      <c r="T20" s="80"/>
      <c r="U20" s="81" t="s">
        <v>113</v>
      </c>
      <c r="V20" s="82"/>
      <c r="W20" s="88"/>
      <c r="X20" s="89" t="s">
        <v>113</v>
      </c>
      <c r="Y20" s="90"/>
      <c r="Z20" s="88"/>
      <c r="AA20" s="89" t="s">
        <v>113</v>
      </c>
      <c r="AB20" s="90"/>
      <c r="AC20" s="88"/>
      <c r="AD20" s="89" t="s">
        <v>113</v>
      </c>
      <c r="AE20" s="90"/>
      <c r="AF20" s="88"/>
      <c r="AG20" s="89" t="s">
        <v>113</v>
      </c>
      <c r="AH20" s="90"/>
      <c r="AI20" s="277"/>
      <c r="AJ20" s="278"/>
      <c r="AK20" s="281"/>
      <c r="AL20" s="282"/>
      <c r="AM20" s="281"/>
      <c r="AN20" s="282"/>
      <c r="AO20" s="281"/>
      <c r="AP20" s="282"/>
      <c r="AQ20" s="281"/>
      <c r="AR20" s="282"/>
      <c r="AS20" s="281"/>
      <c r="AT20" s="285"/>
      <c r="AU20" s="79"/>
    </row>
    <row r="21" spans="2:47" ht="16.5" customHeight="1">
      <c r="B21" s="266" t="s">
        <v>116</v>
      </c>
      <c r="C21" s="267" t="s">
        <v>233</v>
      </c>
      <c r="D21" s="268"/>
      <c r="E21" s="268"/>
      <c r="F21" s="268"/>
      <c r="G21" s="269"/>
      <c r="H21" s="91"/>
      <c r="I21" s="92" t="str">
        <f>IF(H22="","",IF(H22-J22&gt;0,"○",IF(H22-J22=0,"△","●")))</f>
        <v/>
      </c>
      <c r="J21" s="94"/>
      <c r="K21" s="91"/>
      <c r="L21" s="92" t="str">
        <f>IF(K22="","",IF(K22-M22&gt;0,"○",IF(K22-M22=0,"△","●")))</f>
        <v/>
      </c>
      <c r="M21" s="94"/>
      <c r="N21" s="91"/>
      <c r="O21" s="92" t="str">
        <f>IF(N22="","",IF(N22-P22&gt;0,"○",IF(N22-P22=0,"△","●")))</f>
        <v/>
      </c>
      <c r="P21" s="94"/>
      <c r="Q21" s="91"/>
      <c r="R21" s="92" t="str">
        <f>IF(Q22="","",IF(Q22-S22&gt;0,"○",IF(Q22-S22=0,"△","●")))</f>
        <v/>
      </c>
      <c r="S21" s="94"/>
      <c r="T21" s="270"/>
      <c r="U21" s="271"/>
      <c r="V21" s="272"/>
      <c r="W21" s="86"/>
      <c r="X21" s="81" t="str">
        <f>IF(ISBLANK(W22),"",IF(W22-Y22&gt;0,"○",IF(W22-Y22=0,"△","●")))</f>
        <v/>
      </c>
      <c r="Y21" s="87"/>
      <c r="Z21" s="91"/>
      <c r="AA21" s="92" t="str">
        <f>IF(ISBLANK(Z22),"",IF(Z22-AB22&gt;0,"○",IF(Z22-AB22=0,"△","●")))</f>
        <v/>
      </c>
      <c r="AB21" s="94"/>
      <c r="AC21" s="91"/>
      <c r="AD21" s="92" t="str">
        <f>IF(ISBLANK(AC22),"",IF(AC22-AE22&gt;0,"○",IF(AC22-AE22=0,"△","●")))</f>
        <v/>
      </c>
      <c r="AE21" s="94"/>
      <c r="AF21" s="91"/>
      <c r="AG21" s="92" t="str">
        <f>IF(ISBLANK(AF22),"",IF(AF22-AH22&gt;0,"○",IF(AF22-AH22=0,"△","●")))</f>
        <v/>
      </c>
      <c r="AH21" s="94"/>
      <c r="AI21" s="273" t="s">
        <v>111</v>
      </c>
      <c r="AJ21" s="274"/>
      <c r="AK21" s="286">
        <f>COUNTIF(H21:AH21,"○")*3+COUNTIF(H21:AH21,"△")*1</f>
        <v>0</v>
      </c>
      <c r="AL21" s="287"/>
      <c r="AM21" s="286">
        <f>V6+V10+V14+V18+W22+Z22+AC22+AF22</f>
        <v>0</v>
      </c>
      <c r="AN21" s="287"/>
      <c r="AO21" s="286">
        <f>T6+T10+T14+T18+Y22+AB22+AE22+AH22</f>
        <v>0</v>
      </c>
      <c r="AP21" s="287"/>
      <c r="AQ21" s="286">
        <f>AM21-AO21</f>
        <v>0</v>
      </c>
      <c r="AR21" s="287"/>
      <c r="AS21" s="263">
        <f>RANK(AU21,($AU$5,$AU$9,$AU$13,$AU$17,$AU$21,$AU$25,$AU$29,$AU$33,$AU$37))</f>
        <v>1</v>
      </c>
      <c r="AT21" s="265"/>
      <c r="AU21" s="79">
        <f t="shared" si="0"/>
        <v>0</v>
      </c>
    </row>
    <row r="22" spans="2:47" ht="16.5" customHeight="1">
      <c r="B22" s="231"/>
      <c r="C22" s="236"/>
      <c r="D22" s="237"/>
      <c r="E22" s="237"/>
      <c r="F22" s="237"/>
      <c r="G22" s="238"/>
      <c r="H22" s="103" t="str">
        <f>IF(V6="","",V6)</f>
        <v/>
      </c>
      <c r="I22" s="104" t="s">
        <v>113</v>
      </c>
      <c r="J22" s="105" t="str">
        <f>IF(T6="","",T6)</f>
        <v/>
      </c>
      <c r="K22" s="106" t="str">
        <f>IF(V10="","",V10)</f>
        <v/>
      </c>
      <c r="L22" s="104" t="s">
        <v>105</v>
      </c>
      <c r="M22" s="105" t="str">
        <f>IF(T10="","",T10)</f>
        <v/>
      </c>
      <c r="N22" s="106" t="str">
        <f>IF(V14="","",V14)</f>
        <v/>
      </c>
      <c r="O22" s="104" t="s">
        <v>105</v>
      </c>
      <c r="P22" s="105" t="str">
        <f>IF(T14="","",T14)</f>
        <v/>
      </c>
      <c r="Q22" s="106" t="str">
        <f>IF(V18="","",V18)</f>
        <v/>
      </c>
      <c r="R22" s="104" t="s">
        <v>105</v>
      </c>
      <c r="S22" s="105" t="str">
        <f>IF(T18="","",T18)</f>
        <v/>
      </c>
      <c r="T22" s="245"/>
      <c r="U22" s="246"/>
      <c r="V22" s="247"/>
      <c r="W22" s="80"/>
      <c r="X22" s="81" t="s">
        <v>105</v>
      </c>
      <c r="Y22" s="82"/>
      <c r="Z22" s="107"/>
      <c r="AA22" s="104" t="s">
        <v>105</v>
      </c>
      <c r="AB22" s="108"/>
      <c r="AC22" s="107"/>
      <c r="AD22" s="104" t="s">
        <v>105</v>
      </c>
      <c r="AE22" s="108"/>
      <c r="AF22" s="107"/>
      <c r="AG22" s="104" t="s">
        <v>105</v>
      </c>
      <c r="AH22" s="108"/>
      <c r="AI22" s="256" t="s">
        <v>112</v>
      </c>
      <c r="AJ22" s="257"/>
      <c r="AK22" s="258">
        <f>+COUNTIF(H23:AH23,"○")*3+COUNTIF(H23:AH23,"△")*1</f>
        <v>0</v>
      </c>
      <c r="AL22" s="259"/>
      <c r="AM22" s="258">
        <f>V8+V12+V16+V20+W24+Z24+AC24+AF24</f>
        <v>0</v>
      </c>
      <c r="AN22" s="259"/>
      <c r="AO22" s="258">
        <f>T8+T12+T16+T20+Y24+AB24+AE24+AH24</f>
        <v>0</v>
      </c>
      <c r="AP22" s="259"/>
      <c r="AQ22" s="258">
        <f>AM22-AO22</f>
        <v>0</v>
      </c>
      <c r="AR22" s="259"/>
      <c r="AS22" s="258">
        <f>RANK(AU22,($AU$6,$AU$10,$AU$14,$AU$18,$AU$22,$AU$26,$AU$30,$AU$34,$AU$38))</f>
        <v>1</v>
      </c>
      <c r="AT22" s="260"/>
      <c r="AU22" s="79">
        <f t="shared" si="0"/>
        <v>0</v>
      </c>
    </row>
    <row r="23" spans="2:47" ht="16.5" customHeight="1">
      <c r="B23" s="231"/>
      <c r="C23" s="236"/>
      <c r="D23" s="237"/>
      <c r="E23" s="237"/>
      <c r="F23" s="237"/>
      <c r="G23" s="238"/>
      <c r="H23" s="86"/>
      <c r="I23" s="81" t="str">
        <f>IF(H24="","",IF(H24-J24&gt;0,"○",IF(H24-J24=0,"△","●")))</f>
        <v/>
      </c>
      <c r="J23" s="87"/>
      <c r="K23" s="86"/>
      <c r="L23" s="81" t="str">
        <f>IF(K24="","",IF(K24-M24&gt;0,"○",IF(K24-M24=0,"△","●")))</f>
        <v/>
      </c>
      <c r="M23" s="87"/>
      <c r="N23" s="86"/>
      <c r="O23" s="81" t="str">
        <f>IF(N24="","",IF(N24-P24&gt;0,"○",IF(N24-P24=0,"△","●")))</f>
        <v/>
      </c>
      <c r="P23" s="87"/>
      <c r="Q23" s="86"/>
      <c r="R23" s="81" t="str">
        <f>IF(Q24="","",IF(Q24-S24&gt;0,"○",IF(Q24-S24=0,"△","●")))</f>
        <v/>
      </c>
      <c r="S23" s="87"/>
      <c r="T23" s="245"/>
      <c r="U23" s="246"/>
      <c r="V23" s="247"/>
      <c r="W23" s="95"/>
      <c r="X23" s="84" t="str">
        <f>IF(ISBLANK(W24),"",IF(W24-Y24&gt;0,"○",IF(W24-Y24=0,"△","●")))</f>
        <v/>
      </c>
      <c r="Y23" s="97"/>
      <c r="Z23" s="86"/>
      <c r="AA23" s="81" t="str">
        <f>IF(ISBLANK(Z24),"",IF(Z24-AB24&gt;0,"○",IF(Z24-AB24=0,"△","●")))</f>
        <v/>
      </c>
      <c r="AB23" s="87"/>
      <c r="AC23" s="86"/>
      <c r="AD23" s="81" t="str">
        <f>IF(ISBLANK(AC24),"",IF(AC24-AE24&gt;0,"○",IF(AC24-AE24=0,"△","●")))</f>
        <v/>
      </c>
      <c r="AE23" s="87"/>
      <c r="AF23" s="86"/>
      <c r="AG23" s="81" t="str">
        <f>IF(ISBLANK(AF24),"",IF(AF24-AH24&gt;0,"○",IF(AF24-AH24=0,"△","●")))</f>
        <v/>
      </c>
      <c r="AH23" s="87"/>
      <c r="AI23" s="261" t="s">
        <v>107</v>
      </c>
      <c r="AJ23" s="262"/>
      <c r="AK23" s="263">
        <f>AK21+AK22</f>
        <v>0</v>
      </c>
      <c r="AL23" s="264"/>
      <c r="AM23" s="263">
        <f>AM21+AM22</f>
        <v>0</v>
      </c>
      <c r="AN23" s="264"/>
      <c r="AO23" s="263">
        <f>AO21+AO22</f>
        <v>0</v>
      </c>
      <c r="AP23" s="264"/>
      <c r="AQ23" s="263">
        <f>AQ21+AQ22</f>
        <v>0</v>
      </c>
      <c r="AR23" s="264"/>
      <c r="AS23" s="279">
        <f>RANK(AU23,($AU$7,$AU$11,$AU$15,$AU$19,$AU$23,$AU$27,$AU$31,$AU$35,$AU$39))</f>
        <v>1</v>
      </c>
      <c r="AT23" s="284"/>
      <c r="AU23" s="79">
        <f t="shared" si="0"/>
        <v>0</v>
      </c>
    </row>
    <row r="24" spans="2:47" ht="16.5" customHeight="1">
      <c r="B24" s="232"/>
      <c r="C24" s="239"/>
      <c r="D24" s="240"/>
      <c r="E24" s="240"/>
      <c r="F24" s="240"/>
      <c r="G24" s="241"/>
      <c r="H24" s="103" t="str">
        <f>IF(V8="","",V8)</f>
        <v/>
      </c>
      <c r="I24" s="104" t="s">
        <v>113</v>
      </c>
      <c r="J24" s="105" t="str">
        <f>IF(T8="","",T8)</f>
        <v/>
      </c>
      <c r="K24" s="106" t="str">
        <f>IF(V12="","",V12)</f>
        <v/>
      </c>
      <c r="L24" s="104" t="s">
        <v>105</v>
      </c>
      <c r="M24" s="105" t="str">
        <f>IF(T12="","",T12)</f>
        <v/>
      </c>
      <c r="N24" s="106" t="str">
        <f>IF(V16="","",V16)</f>
        <v/>
      </c>
      <c r="O24" s="104" t="s">
        <v>105</v>
      </c>
      <c r="P24" s="105" t="str">
        <f>IF(T16="","",T16)</f>
        <v/>
      </c>
      <c r="Q24" s="101" t="str">
        <f>IF(V20="","",V20)</f>
        <v/>
      </c>
      <c r="R24" s="89" t="s">
        <v>105</v>
      </c>
      <c r="S24" s="99" t="str">
        <f>IF(T20="","",T20)</f>
        <v/>
      </c>
      <c r="T24" s="248"/>
      <c r="U24" s="249"/>
      <c r="V24" s="250"/>
      <c r="W24" s="80"/>
      <c r="X24" s="81" t="s">
        <v>113</v>
      </c>
      <c r="Y24" s="82"/>
      <c r="Z24" s="88"/>
      <c r="AA24" s="89" t="s">
        <v>113</v>
      </c>
      <c r="AB24" s="90"/>
      <c r="AC24" s="88"/>
      <c r="AD24" s="89" t="s">
        <v>113</v>
      </c>
      <c r="AE24" s="90"/>
      <c r="AF24" s="88"/>
      <c r="AG24" s="89" t="s">
        <v>113</v>
      </c>
      <c r="AH24" s="90"/>
      <c r="AI24" s="277"/>
      <c r="AJ24" s="278"/>
      <c r="AK24" s="281"/>
      <c r="AL24" s="282"/>
      <c r="AM24" s="281"/>
      <c r="AN24" s="282"/>
      <c r="AO24" s="281"/>
      <c r="AP24" s="282"/>
      <c r="AQ24" s="281"/>
      <c r="AR24" s="282"/>
      <c r="AS24" s="281"/>
      <c r="AT24" s="285"/>
      <c r="AU24" s="79"/>
    </row>
    <row r="25" spans="2:47" ht="16.5" customHeight="1">
      <c r="B25" s="266" t="s">
        <v>230</v>
      </c>
      <c r="C25" s="267" t="s">
        <v>234</v>
      </c>
      <c r="D25" s="268"/>
      <c r="E25" s="268"/>
      <c r="F25" s="268"/>
      <c r="G25" s="269"/>
      <c r="H25" s="91"/>
      <c r="I25" s="92" t="str">
        <f>IF(H26="","",IF(H26-J26&gt;0,"○",IF(H26-J26=0,"△","●")))</f>
        <v/>
      </c>
      <c r="J25" s="94"/>
      <c r="K25" s="91"/>
      <c r="L25" s="92" t="str">
        <f>IF(K26="","",IF(K26-M26&gt;0,"○",IF(K26-M26=0,"△","●")))</f>
        <v/>
      </c>
      <c r="M25" s="94"/>
      <c r="N25" s="91"/>
      <c r="O25" s="92" t="str">
        <f>IF(N26="","",IF(N26-P26&gt;0,"○",IF(N26-P26=0,"△","●")))</f>
        <v/>
      </c>
      <c r="P25" s="94"/>
      <c r="Q25" s="91"/>
      <c r="R25" s="92" t="str">
        <f>IF(Q26="","",IF(Q26-S26&gt;0,"○",IF(Q26-S26=0,"△","●")))</f>
        <v/>
      </c>
      <c r="S25" s="94"/>
      <c r="T25" s="91"/>
      <c r="U25" s="92" t="str">
        <f>IF(T26="","",IF(T26-V26&gt;0,"○",IF(T26-V26=0,"△","●")))</f>
        <v/>
      </c>
      <c r="V25" s="94"/>
      <c r="W25" s="270"/>
      <c r="X25" s="271"/>
      <c r="Y25" s="272"/>
      <c r="Z25" s="91"/>
      <c r="AA25" s="92" t="str">
        <f>IF(ISBLANK(Z26),"",IF(Z26-AB26&gt;0,"○",IF(Z26-AB26=0,"△","●")))</f>
        <v/>
      </c>
      <c r="AB25" s="94"/>
      <c r="AC25" s="91"/>
      <c r="AD25" s="92" t="str">
        <f>IF(ISBLANK(AC26),"",IF(AC26-AE26&gt;0,"○",IF(AC26-AE26=0,"△","●")))</f>
        <v/>
      </c>
      <c r="AE25" s="94"/>
      <c r="AF25" s="91"/>
      <c r="AG25" s="92" t="str">
        <f>IF(ISBLANK(AF26),"",IF(AF26-AH26&gt;0,"○",IF(AF26-AH26=0,"△","●")))</f>
        <v/>
      </c>
      <c r="AH25" s="94"/>
      <c r="AI25" s="273" t="s">
        <v>111</v>
      </c>
      <c r="AJ25" s="274"/>
      <c r="AK25" s="286">
        <f>COUNTIF(H25:AH25,"○")*3+COUNTIF(H25:AH25,"△")*1</f>
        <v>0</v>
      </c>
      <c r="AL25" s="287"/>
      <c r="AM25" s="286">
        <f>Y6+Y10+Y14+Y18+Y22+Z26+AC26+AF26</f>
        <v>0</v>
      </c>
      <c r="AN25" s="287"/>
      <c r="AO25" s="286">
        <f>W6+W10+W14+W18+W22+AB26+AE26+AH26</f>
        <v>0</v>
      </c>
      <c r="AP25" s="287"/>
      <c r="AQ25" s="286">
        <f>AM25-AO25</f>
        <v>0</v>
      </c>
      <c r="AR25" s="287"/>
      <c r="AS25" s="263">
        <f>RANK(AU25,($AU$5,$AU$9,$AU$13,$AU$17,$AU$21,$AU$25,$AU$29,$AU$33,$AU$37))</f>
        <v>1</v>
      </c>
      <c r="AT25" s="265"/>
      <c r="AU25" s="79">
        <f t="shared" si="0"/>
        <v>0</v>
      </c>
    </row>
    <row r="26" spans="2:47" ht="16.5" customHeight="1">
      <c r="B26" s="231"/>
      <c r="C26" s="236"/>
      <c r="D26" s="237"/>
      <c r="E26" s="237"/>
      <c r="F26" s="237"/>
      <c r="G26" s="238"/>
      <c r="H26" s="103" t="str">
        <f>IF(Y6="","",Y6)</f>
        <v/>
      </c>
      <c r="I26" s="104" t="s">
        <v>113</v>
      </c>
      <c r="J26" s="105" t="str">
        <f>IF(W6="","",W6)</f>
        <v/>
      </c>
      <c r="K26" s="106" t="str">
        <f>IF(Y10="","",Y10)</f>
        <v/>
      </c>
      <c r="L26" s="104" t="s">
        <v>105</v>
      </c>
      <c r="M26" s="105" t="str">
        <f>IF(W10="","",W10)</f>
        <v/>
      </c>
      <c r="N26" s="106" t="str">
        <f>IF(Y14="","",Y14)</f>
        <v/>
      </c>
      <c r="O26" s="104" t="s">
        <v>105</v>
      </c>
      <c r="P26" s="105" t="str">
        <f>IF(W14="","",W14)</f>
        <v/>
      </c>
      <c r="Q26" s="106" t="str">
        <f>IF(Y18="","",Y18)</f>
        <v/>
      </c>
      <c r="R26" s="104" t="s">
        <v>105</v>
      </c>
      <c r="S26" s="105" t="str">
        <f>IF(W18="","",W18)</f>
        <v/>
      </c>
      <c r="T26" s="106" t="str">
        <f>IF(Y22="","",Y22)</f>
        <v/>
      </c>
      <c r="U26" s="104" t="s">
        <v>105</v>
      </c>
      <c r="V26" s="105" t="str">
        <f>IF(W22="","",W22)</f>
        <v/>
      </c>
      <c r="W26" s="245"/>
      <c r="X26" s="246"/>
      <c r="Y26" s="247"/>
      <c r="Z26" s="107"/>
      <c r="AA26" s="104" t="s">
        <v>105</v>
      </c>
      <c r="AB26" s="108"/>
      <c r="AC26" s="107"/>
      <c r="AD26" s="104" t="s">
        <v>105</v>
      </c>
      <c r="AE26" s="108"/>
      <c r="AF26" s="107"/>
      <c r="AG26" s="104" t="s">
        <v>105</v>
      </c>
      <c r="AH26" s="108"/>
      <c r="AI26" s="256" t="s">
        <v>112</v>
      </c>
      <c r="AJ26" s="257"/>
      <c r="AK26" s="258">
        <f>+COUNTIF(H27:AH27,"○")*3+COUNTIF(H27:AH27,"△")*1</f>
        <v>0</v>
      </c>
      <c r="AL26" s="259"/>
      <c r="AM26" s="258">
        <f>Y8+Y12+Y16+Y20+Y24+Z28+AC28+AF28</f>
        <v>0</v>
      </c>
      <c r="AN26" s="259"/>
      <c r="AO26" s="258">
        <f>W8+W12+W16+W20+W24+AB28+AE28+AH28</f>
        <v>0</v>
      </c>
      <c r="AP26" s="259"/>
      <c r="AQ26" s="258">
        <f>AM26-AO26</f>
        <v>0</v>
      </c>
      <c r="AR26" s="259"/>
      <c r="AS26" s="258">
        <f>RANK(AU26,($AU$6,$AU$10,$AU$14,$AU$18,$AU$22,$AU$26,$AU$30,$AU$34,$AU$38))</f>
        <v>1</v>
      </c>
      <c r="AT26" s="260"/>
      <c r="AU26" s="79">
        <f t="shared" si="0"/>
        <v>0</v>
      </c>
    </row>
    <row r="27" spans="2:47" ht="16.5" customHeight="1">
      <c r="B27" s="231"/>
      <c r="C27" s="236"/>
      <c r="D27" s="237"/>
      <c r="E27" s="237"/>
      <c r="F27" s="237"/>
      <c r="G27" s="238"/>
      <c r="H27" s="86"/>
      <c r="I27" s="81" t="str">
        <f>IF(H28="","",IF(H28-J28&gt;0,"○",IF(H28-J28=0,"△","●")))</f>
        <v/>
      </c>
      <c r="J27" s="87"/>
      <c r="K27" s="86"/>
      <c r="L27" s="81" t="str">
        <f>IF(K28="","",IF(K28-M28&gt;0,"○",IF(K28-M28=0,"△","●")))</f>
        <v/>
      </c>
      <c r="M27" s="87"/>
      <c r="N27" s="86"/>
      <c r="O27" s="81" t="str">
        <f>IF(N28="","",IF(N28-P28&gt;0,"○",IF(N28-P28=0,"△","●")))</f>
        <v/>
      </c>
      <c r="P27" s="87"/>
      <c r="Q27" s="86"/>
      <c r="R27" s="81" t="str">
        <f>IF(Q28="","",IF(Q28-S28&gt;0,"○",IF(Q28-S28=0,"△","●")))</f>
        <v/>
      </c>
      <c r="S27" s="87"/>
      <c r="T27" s="86"/>
      <c r="U27" s="81" t="str">
        <f>IF(T28="","",IF(T28-V28&gt;0,"○",IF(T28-V28=0,"△","●")))</f>
        <v/>
      </c>
      <c r="V27" s="87"/>
      <c r="W27" s="245"/>
      <c r="X27" s="246"/>
      <c r="Y27" s="247"/>
      <c r="Z27" s="86"/>
      <c r="AA27" s="81" t="str">
        <f>IF(ISBLANK(Z28),"",IF(Z28-AB28&gt;0,"○",IF(Z28-AB28=0,"△","●")))</f>
        <v/>
      </c>
      <c r="AB27" s="87"/>
      <c r="AC27" s="86"/>
      <c r="AD27" s="81" t="str">
        <f>IF(ISBLANK(AC28),"",IF(AC28-AE28&gt;0,"○",IF(AC28-AE28=0,"△","●")))</f>
        <v/>
      </c>
      <c r="AE27" s="87"/>
      <c r="AF27" s="86"/>
      <c r="AG27" s="81" t="str">
        <f>IF(ISBLANK(AF28),"",IF(AF28-AH28&gt;0,"○",IF(AF28-AH28=0,"△","●")))</f>
        <v/>
      </c>
      <c r="AH27" s="87"/>
      <c r="AI27" s="261" t="s">
        <v>107</v>
      </c>
      <c r="AJ27" s="262"/>
      <c r="AK27" s="263">
        <f>AK25+AK26</f>
        <v>0</v>
      </c>
      <c r="AL27" s="264"/>
      <c r="AM27" s="263">
        <f>AM25+AM26</f>
        <v>0</v>
      </c>
      <c r="AN27" s="264"/>
      <c r="AO27" s="263">
        <f>AO25+AO26</f>
        <v>0</v>
      </c>
      <c r="AP27" s="264"/>
      <c r="AQ27" s="263">
        <f>AQ25+AQ26</f>
        <v>0</v>
      </c>
      <c r="AR27" s="264"/>
      <c r="AS27" s="279">
        <f>RANK(AU27,($AU$7,$AU$11,$AU$15,$AU$19,$AU$23,$AU$27,$AU$31,$AU$35,$AU$39))</f>
        <v>1</v>
      </c>
      <c r="AT27" s="284"/>
      <c r="AU27" s="79">
        <f t="shared" si="0"/>
        <v>0</v>
      </c>
    </row>
    <row r="28" spans="2:47" ht="16.5" customHeight="1">
      <c r="B28" s="232"/>
      <c r="C28" s="239"/>
      <c r="D28" s="240"/>
      <c r="E28" s="240"/>
      <c r="F28" s="240"/>
      <c r="G28" s="241"/>
      <c r="H28" s="98" t="str">
        <f>IF(Y8="","",Y8)</f>
        <v/>
      </c>
      <c r="I28" s="89" t="s">
        <v>113</v>
      </c>
      <c r="J28" s="99" t="str">
        <f>IF(W8="","",W8)</f>
        <v/>
      </c>
      <c r="K28" s="101" t="str">
        <f>IF(Y12="","",Y12)</f>
        <v/>
      </c>
      <c r="L28" s="89" t="s">
        <v>105</v>
      </c>
      <c r="M28" s="99" t="str">
        <f>IF(W12="","",W12)</f>
        <v/>
      </c>
      <c r="N28" s="98" t="str">
        <f>IF(Y16="","",Y16)</f>
        <v/>
      </c>
      <c r="O28" s="89" t="s">
        <v>105</v>
      </c>
      <c r="P28" s="99" t="str">
        <f>IF(W16="","",W16)</f>
        <v/>
      </c>
      <c r="Q28" s="101" t="str">
        <f>IF(Y20="","",Y20)</f>
        <v/>
      </c>
      <c r="R28" s="89" t="s">
        <v>105</v>
      </c>
      <c r="S28" s="99" t="str">
        <f>IF(W20="","",W20)</f>
        <v/>
      </c>
      <c r="T28" s="101" t="str">
        <f>IF(Y24="","",Y24)</f>
        <v/>
      </c>
      <c r="U28" s="89" t="s">
        <v>105</v>
      </c>
      <c r="V28" s="99" t="str">
        <f>IF(W24="","",W24)</f>
        <v/>
      </c>
      <c r="W28" s="248"/>
      <c r="X28" s="249"/>
      <c r="Y28" s="250"/>
      <c r="Z28" s="88"/>
      <c r="AA28" s="89" t="s">
        <v>113</v>
      </c>
      <c r="AB28" s="90"/>
      <c r="AC28" s="88"/>
      <c r="AD28" s="89" t="s">
        <v>113</v>
      </c>
      <c r="AE28" s="90"/>
      <c r="AF28" s="88"/>
      <c r="AG28" s="89" t="s">
        <v>113</v>
      </c>
      <c r="AH28" s="90"/>
      <c r="AI28" s="277"/>
      <c r="AJ28" s="278"/>
      <c r="AK28" s="281"/>
      <c r="AL28" s="282"/>
      <c r="AM28" s="281"/>
      <c r="AN28" s="282"/>
      <c r="AO28" s="281"/>
      <c r="AP28" s="282"/>
      <c r="AQ28" s="281"/>
      <c r="AR28" s="282"/>
      <c r="AS28" s="281"/>
      <c r="AT28" s="285"/>
      <c r="AU28" s="79"/>
    </row>
    <row r="29" spans="2:47" ht="16.5" customHeight="1">
      <c r="B29" s="231" t="s">
        <v>118</v>
      </c>
      <c r="C29" s="236" t="s">
        <v>235</v>
      </c>
      <c r="D29" s="237"/>
      <c r="E29" s="237"/>
      <c r="F29" s="237"/>
      <c r="G29" s="238"/>
      <c r="H29" s="86"/>
      <c r="I29" s="81" t="str">
        <f>IF(H30="","",IF(H30-J30&gt;0,"○",IF(H30-J30=0,"△","●")))</f>
        <v/>
      </c>
      <c r="J29" s="87"/>
      <c r="K29" s="86"/>
      <c r="L29" s="81" t="str">
        <f>IF(K30="","",IF(K30-M30&gt;0,"○",IF(K30-M30=0,"△","●")))</f>
        <v/>
      </c>
      <c r="M29" s="87"/>
      <c r="N29" s="86"/>
      <c r="O29" s="81" t="str">
        <f>IF(N30="","",IF(N30-P30&gt;0,"○",IF(N30-P30=0,"△","●")))</f>
        <v/>
      </c>
      <c r="P29" s="87"/>
      <c r="Q29" s="86"/>
      <c r="R29" s="81" t="str">
        <f>IF(Q30="","",IF(Q30-S30&gt;0,"○",IF(Q30-S30=0,"△","●")))</f>
        <v/>
      </c>
      <c r="S29" s="87"/>
      <c r="T29" s="86"/>
      <c r="U29" s="81" t="str">
        <f>IF(T30="","",IF(T30-V30&gt;0,"○",IF(T30-V30=0,"△","●")))</f>
        <v/>
      </c>
      <c r="V29" s="87"/>
      <c r="W29" s="91"/>
      <c r="X29" s="92" t="str">
        <f>IF(W30="","",IF(W30-Y30&gt;0,"○",IF(W30-Y30=0,"△","●")))</f>
        <v/>
      </c>
      <c r="Y29" s="94"/>
      <c r="Z29" s="270"/>
      <c r="AA29" s="271"/>
      <c r="AB29" s="272"/>
      <c r="AC29" s="86"/>
      <c r="AD29" s="81" t="str">
        <f>IF(ISBLANK(AC30),"",IF(AC30-AE30&gt;0,"○",IF(AC30-AE30=0,"△","●")))</f>
        <v/>
      </c>
      <c r="AE29" s="87"/>
      <c r="AF29" s="86"/>
      <c r="AG29" s="81" t="str">
        <f>IF(ISBLANK(AF30),"",IF(AF30-AH30&gt;0,"○",IF(AF30-AH30=0,"△","●")))</f>
        <v/>
      </c>
      <c r="AH29" s="87"/>
      <c r="AI29" s="261" t="s">
        <v>111</v>
      </c>
      <c r="AJ29" s="262"/>
      <c r="AK29" s="263">
        <f>COUNTIF(H29:AH29,"○")*3+COUNTIF(H29:AH29,"△")*1</f>
        <v>0</v>
      </c>
      <c r="AL29" s="264"/>
      <c r="AM29" s="263">
        <f>AB22+AB26+AB6+AB10+AB14+AB18+AC30+AF30</f>
        <v>0</v>
      </c>
      <c r="AN29" s="264"/>
      <c r="AO29" s="263">
        <f>Z22+Z26+Z6+Z10+Z14+Z18+AE30+AH30</f>
        <v>0</v>
      </c>
      <c r="AP29" s="264"/>
      <c r="AQ29" s="263">
        <f>AM29-AO29</f>
        <v>0</v>
      </c>
      <c r="AR29" s="264"/>
      <c r="AS29" s="263">
        <f>RANK(AU29,($AU$5,$AU$9,$AU$13,$AU$17,$AU$21,$AU$25,$AU$29,$AU$33,$AU$37))</f>
        <v>1</v>
      </c>
      <c r="AT29" s="265"/>
      <c r="AU29" s="79">
        <f t="shared" si="0"/>
        <v>0</v>
      </c>
    </row>
    <row r="30" spans="2:47" ht="16.5" customHeight="1">
      <c r="B30" s="231"/>
      <c r="C30" s="236"/>
      <c r="D30" s="237"/>
      <c r="E30" s="237"/>
      <c r="F30" s="237"/>
      <c r="G30" s="238"/>
      <c r="H30" s="86" t="str">
        <f>IF(AB6="","",AB6)</f>
        <v/>
      </c>
      <c r="I30" s="81" t="s">
        <v>113</v>
      </c>
      <c r="J30" s="87" t="str">
        <f>IF(Z6="","",Z6)</f>
        <v/>
      </c>
      <c r="K30" s="86" t="str">
        <f>IF(AB10="","",AB10)</f>
        <v/>
      </c>
      <c r="L30" s="81" t="s">
        <v>113</v>
      </c>
      <c r="M30" s="87" t="str">
        <f>IF(Z10="","",Z10)</f>
        <v/>
      </c>
      <c r="N30" s="86" t="str">
        <f>IF(AB14="","",AB14)</f>
        <v/>
      </c>
      <c r="O30" s="81" t="s">
        <v>105</v>
      </c>
      <c r="P30" s="87" t="str">
        <f>IF(Z14="","",Z14)</f>
        <v/>
      </c>
      <c r="Q30" s="86" t="str">
        <f>IF(AB18="","",AB18)</f>
        <v/>
      </c>
      <c r="R30" s="81" t="s">
        <v>105</v>
      </c>
      <c r="S30" s="87" t="str">
        <f>IF(Z18="","",Z18)</f>
        <v/>
      </c>
      <c r="T30" s="106" t="str">
        <f>IF(AB22="","",AB22)</f>
        <v/>
      </c>
      <c r="U30" s="104" t="s">
        <v>105</v>
      </c>
      <c r="V30" s="105" t="str">
        <f>IF(Z22="","",Z22)</f>
        <v/>
      </c>
      <c r="W30" s="106" t="str">
        <f>IF(AB26="","",AB26)</f>
        <v/>
      </c>
      <c r="X30" s="104" t="s">
        <v>105</v>
      </c>
      <c r="Y30" s="105" t="str">
        <f>IF(Z26="","",Z26)</f>
        <v/>
      </c>
      <c r="Z30" s="245"/>
      <c r="AA30" s="246"/>
      <c r="AB30" s="247"/>
      <c r="AC30" s="80"/>
      <c r="AD30" s="81" t="s">
        <v>105</v>
      </c>
      <c r="AE30" s="82"/>
      <c r="AF30" s="80"/>
      <c r="AG30" s="81" t="s">
        <v>105</v>
      </c>
      <c r="AH30" s="82"/>
      <c r="AI30" s="256" t="s">
        <v>112</v>
      </c>
      <c r="AJ30" s="257"/>
      <c r="AK30" s="258">
        <f>+COUNTIF(H31:AH31,"○")*3+COUNTIF(H31:AH31,"△")*1</f>
        <v>0</v>
      </c>
      <c r="AL30" s="259"/>
      <c r="AM30" s="258">
        <f>AB24+AB28+AB8+AB12+AB16+AB20+AC32+AF32</f>
        <v>0</v>
      </c>
      <c r="AN30" s="259"/>
      <c r="AO30" s="258">
        <f>Z24+Z28+Z8+Z12+Z16+Z20+AE32+AH32</f>
        <v>0</v>
      </c>
      <c r="AP30" s="259"/>
      <c r="AQ30" s="258">
        <f>AM30-AO30</f>
        <v>0</v>
      </c>
      <c r="AR30" s="259"/>
      <c r="AS30" s="258">
        <f>RANK(AU30,($AU$6,$AU$10,$AU$14,$AU$18,$AU$22,$AU$26,$AU$30,$AU$34,$AU$38))</f>
        <v>1</v>
      </c>
      <c r="AT30" s="260"/>
      <c r="AU30" s="79">
        <f t="shared" si="0"/>
        <v>0</v>
      </c>
    </row>
    <row r="31" spans="2:47" ht="16.5" customHeight="1">
      <c r="B31" s="231"/>
      <c r="C31" s="236"/>
      <c r="D31" s="237"/>
      <c r="E31" s="237"/>
      <c r="F31" s="237"/>
      <c r="G31" s="238"/>
      <c r="H31" s="95"/>
      <c r="I31" s="84" t="str">
        <f>IF(H32="","",IF(H32-J32&gt;0,"○",IF(H32-J32=0,"△","●")))</f>
        <v/>
      </c>
      <c r="J31" s="97"/>
      <c r="K31" s="95"/>
      <c r="L31" s="84" t="str">
        <f>IF(K32="","",IF(K32-M32&gt;0,"○",IF(K32-M32=0,"△","●")))</f>
        <v/>
      </c>
      <c r="M31" s="97"/>
      <c r="N31" s="95"/>
      <c r="O31" s="84" t="str">
        <f>IF(N32="","",IF(N32-P32&gt;0,"○",IF(N32-P32=0,"△","●")))</f>
        <v/>
      </c>
      <c r="P31" s="97"/>
      <c r="Q31" s="95"/>
      <c r="R31" s="84" t="str">
        <f>IF(Q32="","",IF(Q32-S32&gt;0,"○",IF(Q32-S32=0,"△","●")))</f>
        <v/>
      </c>
      <c r="S31" s="97"/>
      <c r="T31" s="86"/>
      <c r="U31" s="81" t="str">
        <f>IF(T32="","",IF(T32-V32&gt;0,"○",IF(T32-V32=0,"△","●")))</f>
        <v/>
      </c>
      <c r="V31" s="87"/>
      <c r="W31" s="86"/>
      <c r="X31" s="81" t="str">
        <f>IF(W32="","",IF(W32-Y32&gt;0,"○",IF(W32-Y32=0,"△","●")))</f>
        <v/>
      </c>
      <c r="Y31" s="87"/>
      <c r="Z31" s="245"/>
      <c r="AA31" s="246"/>
      <c r="AB31" s="247"/>
      <c r="AC31" s="95"/>
      <c r="AD31" s="84" t="str">
        <f>IF(ISBLANK(AC32),"",IF(AC32-AE32&gt;0,"○",IF(AC32-AE32=0,"△","●")))</f>
        <v/>
      </c>
      <c r="AE31" s="97"/>
      <c r="AF31" s="95"/>
      <c r="AG31" s="84" t="str">
        <f>IF(ISBLANK(AF32),"",IF(AF32-AH32&gt;0,"○",IF(AF32-AH32=0,"△","●")))</f>
        <v/>
      </c>
      <c r="AH31" s="97"/>
      <c r="AI31" s="261" t="s">
        <v>107</v>
      </c>
      <c r="AJ31" s="262"/>
      <c r="AK31" s="263">
        <f>AK29+AK30</f>
        <v>0</v>
      </c>
      <c r="AL31" s="264"/>
      <c r="AM31" s="263">
        <f>AM29+AM30</f>
        <v>0</v>
      </c>
      <c r="AN31" s="264"/>
      <c r="AO31" s="263">
        <f>AO29+AO30</f>
        <v>0</v>
      </c>
      <c r="AP31" s="264"/>
      <c r="AQ31" s="263">
        <f>AQ29+AQ30</f>
        <v>0</v>
      </c>
      <c r="AR31" s="264"/>
      <c r="AS31" s="279">
        <f>RANK(AU31,($AU$7,$AU$11,$AU$15,$AU$19,$AU$23,$AU$27,$AU$31,$AU$35,$AU$39))</f>
        <v>1</v>
      </c>
      <c r="AT31" s="284"/>
      <c r="AU31" s="79">
        <f t="shared" si="0"/>
        <v>0</v>
      </c>
    </row>
    <row r="32" spans="2:47" ht="16.5" customHeight="1">
      <c r="B32" s="231"/>
      <c r="C32" s="239"/>
      <c r="D32" s="240"/>
      <c r="E32" s="240"/>
      <c r="F32" s="240"/>
      <c r="G32" s="241"/>
      <c r="H32" s="86" t="str">
        <f>IF(AB8="","",AB8)</f>
        <v/>
      </c>
      <c r="I32" s="81" t="s">
        <v>113</v>
      </c>
      <c r="J32" s="87" t="str">
        <f>IF(Z8="","",Z8)</f>
        <v/>
      </c>
      <c r="K32" s="86" t="str">
        <f>IF(AB12="","",AB12)</f>
        <v/>
      </c>
      <c r="L32" s="81" t="s">
        <v>113</v>
      </c>
      <c r="M32" s="87" t="str">
        <f>IF(Z12="","",Z12)</f>
        <v/>
      </c>
      <c r="N32" s="86" t="str">
        <f>IF(AB16="","",AB16)</f>
        <v/>
      </c>
      <c r="O32" s="81" t="s">
        <v>105</v>
      </c>
      <c r="P32" s="87" t="str">
        <f>IF(Z16="","",Z16)</f>
        <v/>
      </c>
      <c r="Q32" s="86" t="str">
        <f>IF(AB20="","",AB20)</f>
        <v/>
      </c>
      <c r="R32" s="81" t="s">
        <v>105</v>
      </c>
      <c r="S32" s="87" t="str">
        <f>IF(Z20="","",Z20)</f>
        <v/>
      </c>
      <c r="T32" s="106" t="str">
        <f>IF(AB24="","",AB24)</f>
        <v/>
      </c>
      <c r="U32" s="104" t="s">
        <v>105</v>
      </c>
      <c r="V32" s="105" t="str">
        <f>IF(Z24="","",Z24)</f>
        <v/>
      </c>
      <c r="W32" s="106" t="str">
        <f>IF(AB28="","",AB28)</f>
        <v/>
      </c>
      <c r="X32" s="104" t="s">
        <v>105</v>
      </c>
      <c r="Y32" s="105" t="str">
        <f>IF(Z28="","",Z28)</f>
        <v/>
      </c>
      <c r="Z32" s="248"/>
      <c r="AA32" s="249"/>
      <c r="AB32" s="250"/>
      <c r="AC32" s="80"/>
      <c r="AD32" s="81" t="s">
        <v>113</v>
      </c>
      <c r="AE32" s="82"/>
      <c r="AF32" s="80"/>
      <c r="AG32" s="81" t="s">
        <v>113</v>
      </c>
      <c r="AH32" s="82"/>
      <c r="AI32" s="261"/>
      <c r="AJ32" s="262"/>
      <c r="AK32" s="263"/>
      <c r="AL32" s="264"/>
      <c r="AM32" s="263"/>
      <c r="AN32" s="264"/>
      <c r="AO32" s="263"/>
      <c r="AP32" s="264"/>
      <c r="AQ32" s="263"/>
      <c r="AR32" s="264"/>
      <c r="AS32" s="281"/>
      <c r="AT32" s="285"/>
      <c r="AU32" s="79"/>
    </row>
    <row r="33" spans="1:47" ht="16.5" customHeight="1">
      <c r="B33" s="266" t="s">
        <v>119</v>
      </c>
      <c r="C33" s="267" t="s">
        <v>236</v>
      </c>
      <c r="D33" s="268"/>
      <c r="E33" s="268"/>
      <c r="F33" s="268"/>
      <c r="G33" s="269"/>
      <c r="H33" s="91"/>
      <c r="I33" s="92" t="str">
        <f>IF(H34="","",IF(H34-J34&gt;0,"○",IF(H34-J34=0,"△","●")))</f>
        <v/>
      </c>
      <c r="J33" s="94"/>
      <c r="K33" s="91"/>
      <c r="L33" s="92" t="str">
        <f>IF(K34="","",IF(K34-M34&gt;0,"○",IF(K34-M34=0,"△","●")))</f>
        <v/>
      </c>
      <c r="M33" s="94"/>
      <c r="N33" s="91"/>
      <c r="O33" s="92" t="str">
        <f>IF(N34="","",IF(N34-P34&gt;0,"○",IF(N34-P34=0,"△","●")))</f>
        <v/>
      </c>
      <c r="P33" s="94"/>
      <c r="Q33" s="91"/>
      <c r="R33" s="92" t="str">
        <f>IF(Q34="","",IF(Q34-S34&gt;0,"○",IF(Q34-S34=0,"△","●")))</f>
        <v/>
      </c>
      <c r="S33" s="94"/>
      <c r="T33" s="91"/>
      <c r="U33" s="92" t="str">
        <f>IF(T34="","",IF(T34-V34&gt;0,"○",IF(T34-V34=0,"△","●")))</f>
        <v/>
      </c>
      <c r="V33" s="94"/>
      <c r="W33" s="91"/>
      <c r="X33" s="92" t="str">
        <f>IF(W34="","",IF(W34-Y34&gt;0,"○",IF(W34-Y34=0,"△","●")))</f>
        <v/>
      </c>
      <c r="Y33" s="94"/>
      <c r="Z33" s="91"/>
      <c r="AA33" s="92" t="str">
        <f>IF(Z34="","",IF(Z34-AB34&gt;0,"○",IF(Z34-AB34=0,"△","●")))</f>
        <v/>
      </c>
      <c r="AB33" s="94"/>
      <c r="AC33" s="270"/>
      <c r="AD33" s="271"/>
      <c r="AE33" s="272"/>
      <c r="AF33" s="91"/>
      <c r="AG33" s="92" t="str">
        <f>IF(ISBLANK(AF34),"",IF(AF34-AH34&gt;0,"○",IF(AF34-AH34=0,"△","●")))</f>
        <v/>
      </c>
      <c r="AH33" s="94"/>
      <c r="AI33" s="273" t="s">
        <v>111</v>
      </c>
      <c r="AJ33" s="274"/>
      <c r="AK33" s="286">
        <f>COUNTIF(H33:AH33,"○")*3+COUNTIF(H33:AH33,"△")*1</f>
        <v>0</v>
      </c>
      <c r="AL33" s="287"/>
      <c r="AM33" s="286">
        <f>AE22+AE26+AE6+AE10+AE14+AE18+AE30+AF34</f>
        <v>0</v>
      </c>
      <c r="AN33" s="287"/>
      <c r="AO33" s="286">
        <f>AC22+AC26+AC6+AC10+AC14+AC18+AC30+AH34</f>
        <v>0</v>
      </c>
      <c r="AP33" s="287"/>
      <c r="AQ33" s="286">
        <f>AM33-AO33</f>
        <v>0</v>
      </c>
      <c r="AR33" s="287"/>
      <c r="AS33" s="263">
        <f>RANK(AU33,($AU$5,$AU$9,$AU$13,$AU$17,$AU$21,$AU$25,$AU$29,$AU$33,$AU$37))</f>
        <v>1</v>
      </c>
      <c r="AT33" s="265"/>
      <c r="AU33" s="79">
        <f t="shared" si="0"/>
        <v>0</v>
      </c>
    </row>
    <row r="34" spans="1:47" ht="16.5" customHeight="1">
      <c r="B34" s="231"/>
      <c r="C34" s="236"/>
      <c r="D34" s="237"/>
      <c r="E34" s="237"/>
      <c r="F34" s="237"/>
      <c r="G34" s="238"/>
      <c r="H34" s="103" t="str">
        <f>IF(AE6="","",AE6)</f>
        <v/>
      </c>
      <c r="I34" s="104" t="s">
        <v>113</v>
      </c>
      <c r="J34" s="105" t="str">
        <f>IF(AC6="","",AC6)</f>
        <v/>
      </c>
      <c r="K34" s="103" t="str">
        <f>IF(AE10="","",AE10)</f>
        <v/>
      </c>
      <c r="L34" s="104" t="s">
        <v>105</v>
      </c>
      <c r="M34" s="105" t="str">
        <f>IF(AC10="","",AC10)</f>
        <v/>
      </c>
      <c r="N34" s="103" t="str">
        <f>IF(AE14="","",AE14)</f>
        <v/>
      </c>
      <c r="O34" s="104" t="s">
        <v>105</v>
      </c>
      <c r="P34" s="105" t="str">
        <f>IF(AC14="","",AC14)</f>
        <v/>
      </c>
      <c r="Q34" s="103" t="str">
        <f>IF(AE18="","",AE18)</f>
        <v/>
      </c>
      <c r="R34" s="104" t="s">
        <v>105</v>
      </c>
      <c r="S34" s="105" t="str">
        <f>IF(AC18="","",AC18)</f>
        <v/>
      </c>
      <c r="T34" s="106" t="str">
        <f>IF(AE22="","",AE22)</f>
        <v/>
      </c>
      <c r="U34" s="104" t="s">
        <v>105</v>
      </c>
      <c r="V34" s="105" t="str">
        <f>IF(AC22="","",AC22)</f>
        <v/>
      </c>
      <c r="W34" s="106" t="str">
        <f>IF(AE26="","",AE26)</f>
        <v/>
      </c>
      <c r="X34" s="104" t="s">
        <v>105</v>
      </c>
      <c r="Y34" s="105" t="str">
        <f>IF(AC26="","",AC26)</f>
        <v/>
      </c>
      <c r="Z34" s="103" t="str">
        <f>IF(AE30="","",AE30)</f>
        <v/>
      </c>
      <c r="AA34" s="104" t="s">
        <v>105</v>
      </c>
      <c r="AB34" s="105" t="str">
        <f>IF(AC30="","",AC30)</f>
        <v/>
      </c>
      <c r="AC34" s="245"/>
      <c r="AD34" s="246"/>
      <c r="AE34" s="247"/>
      <c r="AF34" s="107"/>
      <c r="AG34" s="104" t="s">
        <v>105</v>
      </c>
      <c r="AH34" s="108"/>
      <c r="AI34" s="256" t="s">
        <v>112</v>
      </c>
      <c r="AJ34" s="257"/>
      <c r="AK34" s="258">
        <f>+COUNTIF(H35:AH35,"○")*3+COUNTIF(H35:AH35,"△")*1</f>
        <v>0</v>
      </c>
      <c r="AL34" s="259"/>
      <c r="AM34" s="258">
        <f>AE24+AE28+AE8+AE12+AE16+AE20+AE32+AF36</f>
        <v>0</v>
      </c>
      <c r="AN34" s="259"/>
      <c r="AO34" s="258">
        <f>AC24+AC28+AC8+AC12+AC16+AC20+AC32+AH36</f>
        <v>0</v>
      </c>
      <c r="AP34" s="259"/>
      <c r="AQ34" s="258">
        <f>AM34-AO34</f>
        <v>0</v>
      </c>
      <c r="AR34" s="259"/>
      <c r="AS34" s="258">
        <f>RANK(AU34,($AU$6,$AU$10,$AU$14,$AU$18,$AU$22,$AU$26,$AU$30,$AU$34,$AU$38))</f>
        <v>1</v>
      </c>
      <c r="AT34" s="260"/>
      <c r="AU34" s="79">
        <f t="shared" si="0"/>
        <v>0</v>
      </c>
    </row>
    <row r="35" spans="1:47" ht="16.5" customHeight="1">
      <c r="B35" s="231"/>
      <c r="C35" s="236"/>
      <c r="D35" s="237"/>
      <c r="E35" s="237"/>
      <c r="F35" s="237"/>
      <c r="G35" s="238"/>
      <c r="H35" s="86"/>
      <c r="I35" s="81" t="str">
        <f>IF(H36="","",IF(H36-J36&gt;0,"○",IF(H36-J36=0,"△","●")))</f>
        <v/>
      </c>
      <c r="J35" s="87"/>
      <c r="K35" s="86"/>
      <c r="L35" s="81" t="str">
        <f>IF(K36="","",IF(K36-M36&gt;0,"○",IF(K36-M36=0,"△","●")))</f>
        <v/>
      </c>
      <c r="M35" s="87"/>
      <c r="N35" s="86"/>
      <c r="O35" s="81" t="str">
        <f>IF(N36="","",IF(N36-P36&gt;0,"○",IF(N36-P36=0,"△","●")))</f>
        <v/>
      </c>
      <c r="P35" s="87"/>
      <c r="Q35" s="86"/>
      <c r="R35" s="81" t="str">
        <f>IF(Q36="","",IF(Q36-S36&gt;0,"○",IF(Q36-S36=0,"△","●")))</f>
        <v/>
      </c>
      <c r="S35" s="87"/>
      <c r="T35" s="86"/>
      <c r="U35" s="81" t="str">
        <f>IF(T36="","",IF(T36-V36&gt;0,"○",IF(T36-V36=0,"△","●")))</f>
        <v/>
      </c>
      <c r="V35" s="87"/>
      <c r="W35" s="86"/>
      <c r="X35" s="81" t="str">
        <f>IF(W36="","",IF(W36-Y36&gt;0,"○",IF(W36-Y36=0,"△","●")))</f>
        <v/>
      </c>
      <c r="Y35" s="87"/>
      <c r="Z35" s="86"/>
      <c r="AA35" s="81" t="str">
        <f>IF(Z36="","",IF(Z36-AB36&gt;0,"○",IF(Z36-AB36=0,"△","●")))</f>
        <v/>
      </c>
      <c r="AB35" s="87"/>
      <c r="AC35" s="245"/>
      <c r="AD35" s="246"/>
      <c r="AE35" s="247"/>
      <c r="AF35" s="86"/>
      <c r="AG35" s="81" t="str">
        <f>IF(ISBLANK(AF36),"",IF(AF36-AH36&gt;0,"○",IF(AF36-AH36=0,"△","●")))</f>
        <v/>
      </c>
      <c r="AH35" s="87"/>
      <c r="AI35" s="261" t="s">
        <v>107</v>
      </c>
      <c r="AJ35" s="262"/>
      <c r="AK35" s="263">
        <f>AK33+AK34</f>
        <v>0</v>
      </c>
      <c r="AL35" s="264"/>
      <c r="AM35" s="263">
        <f>AM33+AM34</f>
        <v>0</v>
      </c>
      <c r="AN35" s="264"/>
      <c r="AO35" s="263">
        <f>AO33+AO34</f>
        <v>0</v>
      </c>
      <c r="AP35" s="264"/>
      <c r="AQ35" s="263">
        <f>AQ33+AQ34</f>
        <v>0</v>
      </c>
      <c r="AR35" s="264"/>
      <c r="AS35" s="279">
        <f>RANK(AU35,($AU$7,$AU$11,$AU$15,$AU$19,$AU$23,$AU$27,$AU$31,$AU$35,$AU$39))</f>
        <v>1</v>
      </c>
      <c r="AT35" s="284"/>
      <c r="AU35" s="79">
        <f t="shared" si="0"/>
        <v>0</v>
      </c>
    </row>
    <row r="36" spans="1:47" ht="16.5" customHeight="1">
      <c r="B36" s="232"/>
      <c r="C36" s="239"/>
      <c r="D36" s="240"/>
      <c r="E36" s="240"/>
      <c r="F36" s="240"/>
      <c r="G36" s="241"/>
      <c r="H36" s="101" t="str">
        <f>IF(AE8="","",AE8)</f>
        <v/>
      </c>
      <c r="I36" s="89" t="s">
        <v>113</v>
      </c>
      <c r="J36" s="99" t="str">
        <f>IF(AC8="","",AC8)</f>
        <v/>
      </c>
      <c r="K36" s="98" t="str">
        <f>IF(AE12="","",AE12)</f>
        <v/>
      </c>
      <c r="L36" s="89" t="s">
        <v>105</v>
      </c>
      <c r="M36" s="99" t="str">
        <f>IF(AC12="","",AC12)</f>
        <v/>
      </c>
      <c r="N36" s="98" t="str">
        <f>IF(AE16="","",AE16)</f>
        <v/>
      </c>
      <c r="O36" s="89" t="s">
        <v>105</v>
      </c>
      <c r="P36" s="99" t="str">
        <f>IF(AC16="","",AC16)</f>
        <v/>
      </c>
      <c r="Q36" s="98" t="str">
        <f>IF(AE20="","",AE20)</f>
        <v/>
      </c>
      <c r="R36" s="89" t="s">
        <v>105</v>
      </c>
      <c r="S36" s="99" t="str">
        <f>IF(AC20="","",AC20)</f>
        <v/>
      </c>
      <c r="T36" s="106" t="str">
        <f>IF(AE24="","",AE24)</f>
        <v/>
      </c>
      <c r="U36" s="104" t="s">
        <v>105</v>
      </c>
      <c r="V36" s="105" t="str">
        <f>IF(AC24="","",AC24)</f>
        <v/>
      </c>
      <c r="W36" s="106" t="str">
        <f>IF(AE28="","",AE28)</f>
        <v/>
      </c>
      <c r="X36" s="104" t="s">
        <v>105</v>
      </c>
      <c r="Y36" s="105" t="str">
        <f>IF(AC28="","",AC28)</f>
        <v/>
      </c>
      <c r="Z36" s="98" t="str">
        <f>IF(AE32="","",AE32)</f>
        <v/>
      </c>
      <c r="AA36" s="89" t="s">
        <v>105</v>
      </c>
      <c r="AB36" s="99" t="str">
        <f>IF(AC32="","",AC32)</f>
        <v/>
      </c>
      <c r="AC36" s="248"/>
      <c r="AD36" s="249"/>
      <c r="AE36" s="250"/>
      <c r="AF36" s="88"/>
      <c r="AG36" s="89" t="s">
        <v>113</v>
      </c>
      <c r="AH36" s="90"/>
      <c r="AI36" s="277"/>
      <c r="AJ36" s="278"/>
      <c r="AK36" s="281"/>
      <c r="AL36" s="282"/>
      <c r="AM36" s="281"/>
      <c r="AN36" s="282"/>
      <c r="AO36" s="281"/>
      <c r="AP36" s="282"/>
      <c r="AQ36" s="281"/>
      <c r="AR36" s="282"/>
      <c r="AS36" s="281"/>
      <c r="AT36" s="285"/>
      <c r="AU36" s="79"/>
    </row>
    <row r="37" spans="1:47" ht="16.5" customHeight="1">
      <c r="B37" s="231" t="s">
        <v>231</v>
      </c>
      <c r="C37" s="267" t="s">
        <v>237</v>
      </c>
      <c r="D37" s="268"/>
      <c r="E37" s="268"/>
      <c r="F37" s="268"/>
      <c r="G37" s="269"/>
      <c r="H37" s="86"/>
      <c r="I37" s="81" t="str">
        <f>IF(H38="","",IF(H38-J38&gt;0,"○",IF(H38-J38=0,"△","●")))</f>
        <v/>
      </c>
      <c r="J37" s="87"/>
      <c r="K37" s="86"/>
      <c r="L37" s="81" t="str">
        <f>IF(K38="","",IF(K38-M38&gt;0,"○",IF(K38-M38=0,"△","●")))</f>
        <v/>
      </c>
      <c r="M37" s="87"/>
      <c r="N37" s="86"/>
      <c r="O37" s="81" t="str">
        <f>IF(N38="","",IF(N38-P38&gt;0,"○",IF(N38-P38=0,"△","●")))</f>
        <v/>
      </c>
      <c r="P37" s="87"/>
      <c r="Q37" s="86"/>
      <c r="R37" s="81" t="str">
        <f>IF(Q38="","",IF(Q38-S38&gt;0,"○",IF(Q38-S38=0,"△","●")))</f>
        <v/>
      </c>
      <c r="S37" s="87"/>
      <c r="T37" s="91"/>
      <c r="U37" s="92" t="str">
        <f>IF(T38="","",IF(T38-V38&gt;0,"○",IF(T38-V38=0,"△","●")))</f>
        <v/>
      </c>
      <c r="V37" s="94"/>
      <c r="W37" s="91"/>
      <c r="X37" s="92" t="str">
        <f>IF(W38="","",IF(W38-Y38&gt;0,"○",IF(W38-Y38=0,"△","●")))</f>
        <v/>
      </c>
      <c r="Y37" s="94"/>
      <c r="Z37" s="86"/>
      <c r="AA37" s="81" t="str">
        <f>IF(Z38="","",IF(Z38-AB38&gt;0,"○",IF(Z38-AB38=0,"△","●")))</f>
        <v/>
      </c>
      <c r="AB37" s="87"/>
      <c r="AC37" s="86"/>
      <c r="AD37" s="81" t="str">
        <f>IF(AC38="","",IF(AC38-AE38&gt;0,"○",IF(AC38-AE38=0,"△","●")))</f>
        <v/>
      </c>
      <c r="AE37" s="87"/>
      <c r="AF37" s="270"/>
      <c r="AG37" s="271"/>
      <c r="AH37" s="272"/>
      <c r="AI37" s="261" t="s">
        <v>111</v>
      </c>
      <c r="AJ37" s="262"/>
      <c r="AK37" s="263">
        <f>COUNTIF(H37:AH37,"○")*3+COUNTIF(H37:AH37,"△")*1</f>
        <v>0</v>
      </c>
      <c r="AL37" s="264"/>
      <c r="AM37" s="263">
        <f>AH22+AH26+AH6+AH10+AH14+AH18+AH30+AH34</f>
        <v>0</v>
      </c>
      <c r="AN37" s="264"/>
      <c r="AO37" s="263">
        <f>AF22+AF26+AF6+AF10+AF14+AF18+AF30+AF34</f>
        <v>0</v>
      </c>
      <c r="AP37" s="264"/>
      <c r="AQ37" s="263">
        <f>AM37-AO37</f>
        <v>0</v>
      </c>
      <c r="AR37" s="264"/>
      <c r="AS37" s="263">
        <f>RANK(AU37,($AU$5,$AU$9,$AU$13,$AU$17,$AU$21,$AU$25,$AU$29,$AU$33,$AU$37))</f>
        <v>1</v>
      </c>
      <c r="AT37" s="265"/>
      <c r="AU37" s="79">
        <f t="shared" si="0"/>
        <v>0</v>
      </c>
    </row>
    <row r="38" spans="1:47" ht="16.5" customHeight="1">
      <c r="B38" s="231"/>
      <c r="C38" s="236"/>
      <c r="D38" s="237"/>
      <c r="E38" s="237"/>
      <c r="F38" s="237"/>
      <c r="G38" s="238"/>
      <c r="H38" s="100" t="str">
        <f>IF(AH6="","",AH6)</f>
        <v/>
      </c>
      <c r="I38" s="81" t="s">
        <v>113</v>
      </c>
      <c r="J38" s="87" t="str">
        <f>IF(AF6="","",AF6)</f>
        <v/>
      </c>
      <c r="K38" s="86" t="str">
        <f>IF(AH10="","",AH10)</f>
        <v/>
      </c>
      <c r="L38" s="81" t="s">
        <v>105</v>
      </c>
      <c r="M38" s="87" t="str">
        <f>IF(AF10="","",AF10)</f>
        <v/>
      </c>
      <c r="N38" s="86" t="str">
        <f>IF(AH14="","",AH14)</f>
        <v/>
      </c>
      <c r="O38" s="81" t="s">
        <v>105</v>
      </c>
      <c r="P38" s="87" t="str">
        <f>IF(AF14="","",AF14)</f>
        <v/>
      </c>
      <c r="Q38" s="86" t="str">
        <f>IF(AH18="","",AH18)</f>
        <v/>
      </c>
      <c r="R38" s="81" t="s">
        <v>105</v>
      </c>
      <c r="S38" s="87" t="str">
        <f>IF(AF18="","",AF18)</f>
        <v/>
      </c>
      <c r="T38" s="106" t="str">
        <f>IF(AH22="","",AH22)</f>
        <v/>
      </c>
      <c r="U38" s="104" t="s">
        <v>105</v>
      </c>
      <c r="V38" s="105" t="str">
        <f>IF(AF22="","",AF22)</f>
        <v/>
      </c>
      <c r="W38" s="106" t="str">
        <f>IF(AH26="","",AH26)</f>
        <v/>
      </c>
      <c r="X38" s="104" t="s">
        <v>105</v>
      </c>
      <c r="Y38" s="105" t="str">
        <f>IF(AF26="","",AF26)</f>
        <v/>
      </c>
      <c r="Z38" s="86" t="str">
        <f>IF(AH30="","",AH30)</f>
        <v/>
      </c>
      <c r="AA38" s="81" t="s">
        <v>105</v>
      </c>
      <c r="AB38" s="87" t="str">
        <f>IF(AF30="","",AF30)</f>
        <v/>
      </c>
      <c r="AC38" s="86" t="str">
        <f>IF(AH34="","",AH34)</f>
        <v/>
      </c>
      <c r="AD38" s="81" t="s">
        <v>105</v>
      </c>
      <c r="AE38" s="87" t="str">
        <f>IF(AF34="","",AF34)</f>
        <v/>
      </c>
      <c r="AF38" s="245"/>
      <c r="AG38" s="246"/>
      <c r="AH38" s="247"/>
      <c r="AI38" s="256" t="s">
        <v>112</v>
      </c>
      <c r="AJ38" s="257"/>
      <c r="AK38" s="258">
        <f>+COUNTIF(H39:AH39,"○")*3+COUNTIF(H39:AH39,"△")*1</f>
        <v>0</v>
      </c>
      <c r="AL38" s="259"/>
      <c r="AM38" s="258">
        <f>AH24+AH28+AH8+AH12+AH16+AH20+AH32+AH36</f>
        <v>0</v>
      </c>
      <c r="AN38" s="259"/>
      <c r="AO38" s="258">
        <f>AF24+AF28+AF8+AF12+AF16+AF20+AF32+AF36</f>
        <v>0</v>
      </c>
      <c r="AP38" s="259"/>
      <c r="AQ38" s="258">
        <f>AM38-AO38</f>
        <v>0</v>
      </c>
      <c r="AR38" s="259"/>
      <c r="AS38" s="258">
        <f>RANK(AU38,($AU$6,$AU$10,$AU$14,$AU$18,$AU$22,$AU$26,$AU$30,$AU$34,$AU$38))</f>
        <v>1</v>
      </c>
      <c r="AT38" s="260"/>
      <c r="AU38" s="79">
        <f t="shared" si="0"/>
        <v>0</v>
      </c>
    </row>
    <row r="39" spans="1:47" ht="16.5" customHeight="1">
      <c r="B39" s="231"/>
      <c r="C39" s="236"/>
      <c r="D39" s="237"/>
      <c r="E39" s="237"/>
      <c r="F39" s="237"/>
      <c r="G39" s="238"/>
      <c r="H39" s="95"/>
      <c r="I39" s="84" t="str">
        <f>IF(H40="","",IF(H40-J40&gt;0,"○",IF(H40-J40=0,"△","●")))</f>
        <v/>
      </c>
      <c r="J39" s="97"/>
      <c r="K39" s="95"/>
      <c r="L39" s="84" t="str">
        <f>IF(K40="","",IF(K40-M40&gt;0,"○",IF(K40-M40=0,"△","●")))</f>
        <v/>
      </c>
      <c r="M39" s="97"/>
      <c r="N39" s="95"/>
      <c r="O39" s="84" t="str">
        <f>IF(N40="","",IF(N40-P40&gt;0,"○",IF(N40-P40=0,"△","●")))</f>
        <v/>
      </c>
      <c r="P39" s="97"/>
      <c r="Q39" s="95"/>
      <c r="R39" s="84" t="str">
        <f>IF(Q40="","",IF(Q40-S40&gt;0,"○",IF(Q40-S40=0,"△","●")))</f>
        <v/>
      </c>
      <c r="S39" s="97"/>
      <c r="T39" s="86"/>
      <c r="U39" s="81" t="str">
        <f>IF(T40="","",IF(T40-V40&gt;0,"○",IF(T40-V40=0,"△","●")))</f>
        <v/>
      </c>
      <c r="V39" s="87"/>
      <c r="W39" s="86"/>
      <c r="X39" s="81" t="str">
        <f>IF(W40="","",IF(W40-Y40&gt;0,"○",IF(W40-Y40=0,"△","●")))</f>
        <v/>
      </c>
      <c r="Y39" s="87"/>
      <c r="Z39" s="95"/>
      <c r="AA39" s="84" t="str">
        <f>IF(Z40="","",IF(Z40-AB40&gt;0,"○",IF(Z40-AB40=0,"△","●")))</f>
        <v/>
      </c>
      <c r="AB39" s="97"/>
      <c r="AC39" s="95"/>
      <c r="AD39" s="84" t="str">
        <f>IF(AC40="","",IF(AC40-AE40&gt;0,"○",IF(AC40-AE40=0,"△","●")))</f>
        <v/>
      </c>
      <c r="AE39" s="97"/>
      <c r="AF39" s="245"/>
      <c r="AG39" s="246"/>
      <c r="AH39" s="247"/>
      <c r="AI39" s="291" t="s">
        <v>107</v>
      </c>
      <c r="AJ39" s="292"/>
      <c r="AK39" s="279">
        <f>AK37+AK38</f>
        <v>0</v>
      </c>
      <c r="AL39" s="280"/>
      <c r="AM39" s="279">
        <f>AM37+AM38</f>
        <v>0</v>
      </c>
      <c r="AN39" s="280"/>
      <c r="AO39" s="279">
        <f>AO37+AO38</f>
        <v>0</v>
      </c>
      <c r="AP39" s="280"/>
      <c r="AQ39" s="279">
        <f>AQ37+AQ38</f>
        <v>0</v>
      </c>
      <c r="AR39" s="280"/>
      <c r="AS39" s="263">
        <f>RANK(AU39,($AU$7,$AU$11,$AU$15,$AU$19,$AU$23,$AU$27,$AU$31,$AU$35,$AU$39))</f>
        <v>1</v>
      </c>
      <c r="AT39" s="265"/>
      <c r="AU39" s="79">
        <f t="shared" si="0"/>
        <v>0</v>
      </c>
    </row>
    <row r="40" spans="1:47" ht="16.5" customHeight="1" thickBot="1">
      <c r="B40" s="294"/>
      <c r="C40" s="295"/>
      <c r="D40" s="296"/>
      <c r="E40" s="296"/>
      <c r="F40" s="296"/>
      <c r="G40" s="297"/>
      <c r="H40" s="109" t="str">
        <f>IF(AH8="","",AH8)</f>
        <v/>
      </c>
      <c r="I40" s="110" t="s">
        <v>113</v>
      </c>
      <c r="J40" s="111" t="str">
        <f>IF(AF8="","",AF8)</f>
        <v/>
      </c>
      <c r="K40" s="109" t="str">
        <f>IF(AH12="","",AH12)</f>
        <v/>
      </c>
      <c r="L40" s="110" t="s">
        <v>105</v>
      </c>
      <c r="M40" s="111" t="str">
        <f>IF(AF12="","",AF12)</f>
        <v/>
      </c>
      <c r="N40" s="109" t="str">
        <f>IF(AH16="","",AH16)</f>
        <v/>
      </c>
      <c r="O40" s="110" t="s">
        <v>105</v>
      </c>
      <c r="P40" s="111" t="str">
        <f>IF(AF16="","",AF16)</f>
        <v/>
      </c>
      <c r="Q40" s="109" t="str">
        <f>IF(AH20="","",AH20)</f>
        <v/>
      </c>
      <c r="R40" s="110" t="s">
        <v>105</v>
      </c>
      <c r="S40" s="111" t="str">
        <f>IF(AF20="","",AF20)</f>
        <v/>
      </c>
      <c r="T40" s="106" t="str">
        <f>IF(AH24="","",AH24)</f>
        <v/>
      </c>
      <c r="U40" s="104" t="s">
        <v>105</v>
      </c>
      <c r="V40" s="105" t="str">
        <f>IF(AF24="","",AF24)</f>
        <v/>
      </c>
      <c r="W40" s="106" t="str">
        <f>IF(AH28="","",AH28)</f>
        <v/>
      </c>
      <c r="X40" s="104" t="s">
        <v>105</v>
      </c>
      <c r="Y40" s="105" t="str">
        <f>IF(AF28="","",AF28)</f>
        <v/>
      </c>
      <c r="Z40" s="109" t="str">
        <f>IF(AH32="","",AH32)</f>
        <v/>
      </c>
      <c r="AA40" s="110" t="s">
        <v>105</v>
      </c>
      <c r="AB40" s="111" t="str">
        <f>IF(AF32="","",AF32)</f>
        <v/>
      </c>
      <c r="AC40" s="109" t="str">
        <f>IF(AH36="","",AH36)</f>
        <v/>
      </c>
      <c r="AD40" s="110" t="s">
        <v>105</v>
      </c>
      <c r="AE40" s="111" t="str">
        <f>IF(AF36="","",AF36)</f>
        <v/>
      </c>
      <c r="AF40" s="298"/>
      <c r="AG40" s="299"/>
      <c r="AH40" s="300"/>
      <c r="AI40" s="301"/>
      <c r="AJ40" s="302"/>
      <c r="AK40" s="289"/>
      <c r="AL40" s="290"/>
      <c r="AM40" s="289"/>
      <c r="AN40" s="290"/>
      <c r="AO40" s="289"/>
      <c r="AP40" s="290"/>
      <c r="AQ40" s="289"/>
      <c r="AR40" s="290"/>
      <c r="AS40" s="263"/>
      <c r="AT40" s="265"/>
      <c r="AU40" s="79"/>
    </row>
    <row r="41" spans="1:47" ht="15.75" customHeight="1">
      <c r="A41" s="119"/>
      <c r="B41" s="303"/>
      <c r="C41" s="305"/>
      <c r="D41" s="305"/>
      <c r="E41" s="305"/>
      <c r="F41" s="305"/>
      <c r="G41" s="305"/>
      <c r="H41" s="115"/>
      <c r="I41" s="113"/>
      <c r="J41" s="115"/>
      <c r="K41" s="115"/>
      <c r="L41" s="113"/>
      <c r="M41" s="115"/>
      <c r="N41" s="115"/>
      <c r="O41" s="113"/>
      <c r="P41" s="115"/>
      <c r="Q41" s="115"/>
      <c r="R41" s="113"/>
      <c r="S41" s="115"/>
      <c r="T41" s="115"/>
      <c r="U41" s="115"/>
      <c r="V41" s="115"/>
      <c r="W41" s="115"/>
      <c r="X41" s="115"/>
      <c r="Y41" s="115"/>
      <c r="Z41" s="115"/>
      <c r="AA41" s="113"/>
      <c r="AB41" s="115"/>
      <c r="AC41" s="115"/>
      <c r="AD41" s="113"/>
      <c r="AE41" s="115"/>
      <c r="AF41" s="115"/>
      <c r="AG41" s="113"/>
      <c r="AH41" s="115"/>
      <c r="AI41" s="115"/>
      <c r="AJ41" s="115"/>
      <c r="AK41" s="116"/>
      <c r="AL41" s="116"/>
      <c r="AM41" s="117"/>
      <c r="AN41" s="117"/>
      <c r="AO41" s="117"/>
      <c r="AP41" s="117"/>
      <c r="AQ41" s="117"/>
      <c r="AR41" s="117"/>
      <c r="AS41" s="116"/>
      <c r="AT41" s="116"/>
      <c r="AU41" s="118"/>
    </row>
    <row r="42" spans="1:47" ht="15.75" customHeight="1">
      <c r="A42" s="119"/>
      <c r="B42" s="304"/>
      <c r="C42" s="305"/>
      <c r="D42" s="305"/>
      <c r="E42" s="305"/>
      <c r="F42" s="305"/>
      <c r="G42" s="305"/>
    </row>
    <row r="43" spans="1:47" ht="15.75" customHeight="1">
      <c r="A43" s="119"/>
      <c r="B43" s="304"/>
      <c r="C43" s="305"/>
      <c r="D43" s="305"/>
      <c r="E43" s="305"/>
      <c r="F43" s="305"/>
      <c r="G43" s="305"/>
      <c r="I43"/>
      <c r="J43"/>
      <c r="K43"/>
      <c r="L43"/>
    </row>
    <row r="44" spans="1:47" ht="15.75" customHeight="1">
      <c r="A44" s="119"/>
      <c r="B44" s="304"/>
      <c r="C44" s="305"/>
      <c r="D44" s="305"/>
      <c r="E44" s="305"/>
      <c r="F44" s="305"/>
      <c r="G44" s="305"/>
    </row>
  </sheetData>
  <mergeCells count="212">
    <mergeCell ref="B1:AT1"/>
    <mergeCell ref="Z2:AH2"/>
    <mergeCell ref="AL2:AN2"/>
    <mergeCell ref="AP2:AT2"/>
    <mergeCell ref="B3:AT3"/>
    <mergeCell ref="B4:G4"/>
    <mergeCell ref="H4:J4"/>
    <mergeCell ref="K4:M4"/>
    <mergeCell ref="N4:P4"/>
    <mergeCell ref="Q4:S4"/>
    <mergeCell ref="Z4:AB4"/>
    <mergeCell ref="AC4:AE4"/>
    <mergeCell ref="AF4:AH4"/>
    <mergeCell ref="AI4:AJ4"/>
    <mergeCell ref="AK4:AL4"/>
    <mergeCell ref="AM4:AN4"/>
    <mergeCell ref="AO4:AP4"/>
    <mergeCell ref="AQ4:AR4"/>
    <mergeCell ref="AS4:AT4"/>
    <mergeCell ref="B5:B8"/>
    <mergeCell ref="C5:G8"/>
    <mergeCell ref="H5:J8"/>
    <mergeCell ref="AI5:AJ5"/>
    <mergeCell ref="AK5:AL5"/>
    <mergeCell ref="AM5:AN5"/>
    <mergeCell ref="AO5:AP5"/>
    <mergeCell ref="AQ5:AR5"/>
    <mergeCell ref="AS5:AT5"/>
    <mergeCell ref="AI6:AJ6"/>
    <mergeCell ref="AK6:AL6"/>
    <mergeCell ref="AM6:AN6"/>
    <mergeCell ref="AO6:AP6"/>
    <mergeCell ref="AQ6:AR6"/>
    <mergeCell ref="AS6:AT6"/>
    <mergeCell ref="AI7:AJ8"/>
    <mergeCell ref="AK7:AL8"/>
    <mergeCell ref="AM7:AN8"/>
    <mergeCell ref="AO7:AP8"/>
    <mergeCell ref="AQ7:AR8"/>
    <mergeCell ref="AS7:AT8"/>
    <mergeCell ref="B9:B12"/>
    <mergeCell ref="C9:G12"/>
    <mergeCell ref="K9:M12"/>
    <mergeCell ref="AI9:AJ9"/>
    <mergeCell ref="AK9:AL9"/>
    <mergeCell ref="AM9:AN9"/>
    <mergeCell ref="AI11:AJ12"/>
    <mergeCell ref="AK11:AL12"/>
    <mergeCell ref="AM11:AN12"/>
    <mergeCell ref="AO9:AP9"/>
    <mergeCell ref="AQ9:AR9"/>
    <mergeCell ref="AS9:AT9"/>
    <mergeCell ref="AI10:AJ10"/>
    <mergeCell ref="AK10:AL10"/>
    <mergeCell ref="AM10:AN10"/>
    <mergeCell ref="AO10:AP10"/>
    <mergeCell ref="AQ10:AR10"/>
    <mergeCell ref="AS10:AT10"/>
    <mergeCell ref="AO11:AP12"/>
    <mergeCell ref="AQ11:AR12"/>
    <mergeCell ref="AS11:AT12"/>
    <mergeCell ref="B13:B16"/>
    <mergeCell ref="C13:G16"/>
    <mergeCell ref="N13:P16"/>
    <mergeCell ref="AI13:AJ13"/>
    <mergeCell ref="AK13:AL13"/>
    <mergeCell ref="AM13:AN13"/>
    <mergeCell ref="AO13:AP13"/>
    <mergeCell ref="AQ13:AR13"/>
    <mergeCell ref="AS13:AT13"/>
    <mergeCell ref="AI14:AJ14"/>
    <mergeCell ref="AK14:AL14"/>
    <mergeCell ref="AM14:AN14"/>
    <mergeCell ref="AO14:AP14"/>
    <mergeCell ref="AQ14:AR14"/>
    <mergeCell ref="AS14:AT14"/>
    <mergeCell ref="AI15:AJ16"/>
    <mergeCell ref="AK15:AL16"/>
    <mergeCell ref="AM15:AN16"/>
    <mergeCell ref="AO15:AP16"/>
    <mergeCell ref="AQ15:AR16"/>
    <mergeCell ref="AS15:AT16"/>
    <mergeCell ref="Q17:S20"/>
    <mergeCell ref="AI17:AJ17"/>
    <mergeCell ref="AK17:AL17"/>
    <mergeCell ref="AM17:AN17"/>
    <mergeCell ref="AI19:AJ20"/>
    <mergeCell ref="AK19:AL20"/>
    <mergeCell ref="AM19:AN20"/>
    <mergeCell ref="AO17:AP17"/>
    <mergeCell ref="AQ17:AR17"/>
    <mergeCell ref="AS17:AT17"/>
    <mergeCell ref="AI18:AJ18"/>
    <mergeCell ref="AK18:AL18"/>
    <mergeCell ref="AM18:AN18"/>
    <mergeCell ref="AO18:AP18"/>
    <mergeCell ref="AQ18:AR18"/>
    <mergeCell ref="AS18:AT18"/>
    <mergeCell ref="AO19:AP20"/>
    <mergeCell ref="AQ19:AR20"/>
    <mergeCell ref="AS19:AT20"/>
    <mergeCell ref="B29:B32"/>
    <mergeCell ref="C29:G32"/>
    <mergeCell ref="Z29:AB32"/>
    <mergeCell ref="AI29:AJ29"/>
    <mergeCell ref="AK29:AL29"/>
    <mergeCell ref="AM29:AN29"/>
    <mergeCell ref="AO29:AP29"/>
    <mergeCell ref="AQ29:AR29"/>
    <mergeCell ref="AS29:AT29"/>
    <mergeCell ref="AI30:AJ30"/>
    <mergeCell ref="AK30:AL30"/>
    <mergeCell ref="AM30:AN30"/>
    <mergeCell ref="AO30:AP30"/>
    <mergeCell ref="AQ30:AR30"/>
    <mergeCell ref="AS30:AT30"/>
    <mergeCell ref="AI31:AJ32"/>
    <mergeCell ref="AK31:AL32"/>
    <mergeCell ref="AM31:AN32"/>
    <mergeCell ref="AO31:AP32"/>
    <mergeCell ref="AQ31:AR32"/>
    <mergeCell ref="AS31:AT32"/>
    <mergeCell ref="B33:B36"/>
    <mergeCell ref="C33:G36"/>
    <mergeCell ref="AC33:AE36"/>
    <mergeCell ref="AI33:AJ33"/>
    <mergeCell ref="AK33:AL33"/>
    <mergeCell ref="AM33:AN33"/>
    <mergeCell ref="AI35:AJ36"/>
    <mergeCell ref="AK35:AL36"/>
    <mergeCell ref="AM35:AN36"/>
    <mergeCell ref="AO33:AP33"/>
    <mergeCell ref="AQ33:AR33"/>
    <mergeCell ref="AS33:AT33"/>
    <mergeCell ref="AI34:AJ34"/>
    <mergeCell ref="AK34:AL34"/>
    <mergeCell ref="AM34:AN34"/>
    <mergeCell ref="AO34:AP34"/>
    <mergeCell ref="AQ34:AR34"/>
    <mergeCell ref="AS34:AT34"/>
    <mergeCell ref="AO35:AP36"/>
    <mergeCell ref="AQ35:AR36"/>
    <mergeCell ref="AS35:AT36"/>
    <mergeCell ref="B37:B40"/>
    <mergeCell ref="C37:G40"/>
    <mergeCell ref="AF37:AH40"/>
    <mergeCell ref="AI37:AJ37"/>
    <mergeCell ref="AK37:AL37"/>
    <mergeCell ref="AM37:AN37"/>
    <mergeCell ref="AO37:AP37"/>
    <mergeCell ref="AQ39:AR40"/>
    <mergeCell ref="AS39:AT40"/>
    <mergeCell ref="AQ37:AR37"/>
    <mergeCell ref="AS37:AT37"/>
    <mergeCell ref="AI38:AJ38"/>
    <mergeCell ref="AK38:AL38"/>
    <mergeCell ref="AM38:AN38"/>
    <mergeCell ref="AO38:AP38"/>
    <mergeCell ref="AQ38:AR38"/>
    <mergeCell ref="AS38:AT38"/>
    <mergeCell ref="B41:B44"/>
    <mergeCell ref="C41:G44"/>
    <mergeCell ref="AI39:AJ40"/>
    <mergeCell ref="AK39:AL40"/>
    <mergeCell ref="AM39:AN40"/>
    <mergeCell ref="AO39:AP40"/>
    <mergeCell ref="B21:B24"/>
    <mergeCell ref="B25:B28"/>
    <mergeCell ref="C21:G24"/>
    <mergeCell ref="C25:G28"/>
    <mergeCell ref="T4:V4"/>
    <mergeCell ref="W4:Y4"/>
    <mergeCell ref="T21:V24"/>
    <mergeCell ref="W25:Y28"/>
    <mergeCell ref="B17:B20"/>
    <mergeCell ref="C17:G20"/>
    <mergeCell ref="AI21:AJ21"/>
    <mergeCell ref="AK21:AL21"/>
    <mergeCell ref="AM21:AN21"/>
    <mergeCell ref="AO21:AP21"/>
    <mergeCell ref="AQ21:AR21"/>
    <mergeCell ref="AS21:AT21"/>
    <mergeCell ref="AI22:AJ22"/>
    <mergeCell ref="AK22:AL22"/>
    <mergeCell ref="AM22:AN22"/>
    <mergeCell ref="AO22:AP22"/>
    <mergeCell ref="AQ22:AR22"/>
    <mergeCell ref="AS22:AT22"/>
    <mergeCell ref="AI23:AJ24"/>
    <mergeCell ref="AK23:AL24"/>
    <mergeCell ref="AM23:AN24"/>
    <mergeCell ref="AO23:AP24"/>
    <mergeCell ref="AQ23:AR24"/>
    <mergeCell ref="AS23:AT24"/>
    <mergeCell ref="AI25:AJ25"/>
    <mergeCell ref="AK25:AL25"/>
    <mergeCell ref="AM25:AN25"/>
    <mergeCell ref="AO25:AP25"/>
    <mergeCell ref="AQ25:AR25"/>
    <mergeCell ref="AS25:AT25"/>
    <mergeCell ref="AI26:AJ26"/>
    <mergeCell ref="AK26:AL26"/>
    <mergeCell ref="AM26:AN26"/>
    <mergeCell ref="AO26:AP26"/>
    <mergeCell ref="AQ26:AR26"/>
    <mergeCell ref="AS26:AT26"/>
    <mergeCell ref="AI27:AJ28"/>
    <mergeCell ref="AK27:AL28"/>
    <mergeCell ref="AM27:AN28"/>
    <mergeCell ref="AO27:AP28"/>
    <mergeCell ref="AQ27:AR28"/>
    <mergeCell ref="AS27:AT28"/>
  </mergeCells>
  <phoneticPr fontId="1"/>
  <conditionalFormatting sqref="H4:AM4">
    <cfRule type="cellIs" dxfId="3" priority="4" stopIfTrue="1" operator="equal">
      <formula>0</formula>
    </cfRule>
  </conditionalFormatting>
  <conditionalFormatting sqref="AI4:AJ4">
    <cfRule type="cellIs" dxfId="2" priority="3" stopIfTrue="1" operator="equal">
      <formula>0</formula>
    </cfRule>
  </conditionalFormatting>
  <conditionalFormatting sqref="AI4:AJ4">
    <cfRule type="cellIs" dxfId="1" priority="2" stopIfTrue="1" operator="equal">
      <formula>0</formula>
    </cfRule>
  </conditionalFormatting>
  <conditionalFormatting sqref="AI4:AJ4">
    <cfRule type="cellIs" dxfId="0" priority="1" stopIfTrue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67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6"/>
  <sheetViews>
    <sheetView workbookViewId="0">
      <selection activeCell="D10" sqref="D10"/>
    </sheetView>
  </sheetViews>
  <sheetFormatPr defaultColWidth="8.875" defaultRowHeight="13.5"/>
  <cols>
    <col min="1" max="1" width="3.875" customWidth="1"/>
    <col min="2" max="2" width="4.125" style="14" customWidth="1"/>
  </cols>
  <sheetData>
    <row r="1" spans="1:21" ht="21">
      <c r="A1" s="13" t="s">
        <v>47</v>
      </c>
    </row>
    <row r="2" spans="1:21">
      <c r="M2" s="63"/>
      <c r="N2" s="64"/>
      <c r="O2" s="63"/>
      <c r="P2" s="63"/>
      <c r="Q2" s="63"/>
      <c r="R2" s="63"/>
      <c r="S2" s="63"/>
      <c r="T2" s="63"/>
    </row>
    <row r="3" spans="1:21" ht="18.75">
      <c r="A3" s="15" t="s">
        <v>48</v>
      </c>
      <c r="N3" s="62"/>
      <c r="O3" s="62"/>
      <c r="P3" s="62"/>
      <c r="Q3" s="62"/>
      <c r="R3" s="62"/>
      <c r="S3" s="62"/>
      <c r="T3" s="62"/>
    </row>
    <row r="4" spans="1:21">
      <c r="A4" s="14" t="s">
        <v>46</v>
      </c>
      <c r="B4" s="14" t="s">
        <v>1</v>
      </c>
      <c r="C4" t="s">
        <v>57</v>
      </c>
      <c r="N4" s="1"/>
      <c r="O4" s="1"/>
      <c r="P4" s="1"/>
      <c r="Q4" s="1"/>
      <c r="R4" s="1"/>
      <c r="S4" s="1"/>
      <c r="T4" s="1"/>
      <c r="U4" s="1"/>
    </row>
    <row r="5" spans="1:21">
      <c r="A5" s="14"/>
      <c r="C5" s="62" t="s">
        <v>55</v>
      </c>
      <c r="M5" s="1"/>
      <c r="N5" s="1"/>
      <c r="O5" s="1"/>
      <c r="P5" s="1"/>
      <c r="Q5" s="1"/>
      <c r="R5" s="1"/>
      <c r="S5" s="1"/>
      <c r="T5" s="1"/>
      <c r="U5" s="1"/>
    </row>
    <row r="6" spans="1:21">
      <c r="A6" s="14"/>
      <c r="C6" s="1" t="s">
        <v>56</v>
      </c>
      <c r="M6" s="1"/>
      <c r="N6" s="1"/>
      <c r="O6" s="1"/>
      <c r="P6" s="1"/>
      <c r="Q6" s="1"/>
      <c r="R6" s="1"/>
      <c r="S6" s="1"/>
      <c r="T6" s="1"/>
      <c r="U6" s="1"/>
    </row>
  </sheetData>
  <phoneticPr fontId="1"/>
  <pageMargins left="0.75" right="0.75" top="1" bottom="1" header="0.3" footer="0.3"/>
  <pageSetup paperSize="9" orientation="landscape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V137"/>
  <sheetViews>
    <sheetView workbookViewId="0">
      <selection activeCell="B17" sqref="B17"/>
    </sheetView>
  </sheetViews>
  <sheetFormatPr defaultColWidth="13" defaultRowHeight="13.5"/>
  <cols>
    <col min="1" max="23" width="3.625" style="1" customWidth="1"/>
    <col min="24" max="27" width="3.125" style="1" customWidth="1"/>
    <col min="28" max="28" width="6" style="1" customWidth="1"/>
    <col min="29" max="31" width="28.125" style="1" hidden="1" customWidth="1"/>
    <col min="32" max="32" width="30.5" style="1" hidden="1" customWidth="1"/>
    <col min="33" max="33" width="32.625" style="1" hidden="1" customWidth="1"/>
    <col min="34" max="34" width="35" style="1" hidden="1" customWidth="1"/>
    <col min="35" max="35" width="30.5" style="1" hidden="1" customWidth="1"/>
    <col min="36" max="36" width="38.125" style="1" hidden="1" customWidth="1"/>
    <col min="37" max="40" width="3.125" style="1" hidden="1" customWidth="1"/>
    <col min="41" max="48" width="3.625" style="1" hidden="1" customWidth="1"/>
    <col min="49" max="53" width="3.625" style="1" customWidth="1"/>
    <col min="54" max="16384" width="13" style="1"/>
  </cols>
  <sheetData>
    <row r="1" spans="1:37" ht="17.25" customHeight="1">
      <c r="E1" s="190" t="s">
        <v>3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</row>
    <row r="2" spans="1:37" ht="17.25" customHeight="1">
      <c r="E2" s="193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5"/>
    </row>
    <row r="3" spans="1:37" ht="17.25" customHeight="1"/>
    <row r="4" spans="1:37" ht="17.25" customHeight="1">
      <c r="O4" s="200" t="s">
        <v>243</v>
      </c>
      <c r="P4" s="200"/>
      <c r="Q4" s="200"/>
      <c r="R4" s="200"/>
      <c r="S4" s="200"/>
      <c r="T4" s="200"/>
      <c r="U4" s="200"/>
      <c r="V4" s="200"/>
    </row>
    <row r="5" spans="1:37" ht="17.25" customHeight="1"/>
    <row r="6" spans="1:37" ht="19.5" customHeight="1">
      <c r="A6" s="196" t="s">
        <v>21</v>
      </c>
      <c r="B6" s="196"/>
      <c r="C6" s="196"/>
      <c r="D6" s="196"/>
      <c r="E6" s="196"/>
      <c r="F6" s="196"/>
      <c r="G6" s="196"/>
      <c r="H6" s="196"/>
      <c r="I6" s="3" t="s">
        <v>4</v>
      </c>
    </row>
    <row r="7" spans="1:37" ht="19.5" customHeight="1">
      <c r="A7" s="197" t="s">
        <v>55</v>
      </c>
      <c r="B7" s="197"/>
      <c r="C7" s="197"/>
      <c r="D7" s="197"/>
      <c r="E7" s="197"/>
      <c r="F7" s="197"/>
      <c r="G7" s="197"/>
      <c r="H7" s="197"/>
      <c r="I7" s="31"/>
    </row>
    <row r="8" spans="1:37" ht="19.5" customHeight="1">
      <c r="A8" s="198" t="s">
        <v>56</v>
      </c>
      <c r="B8" s="198"/>
      <c r="C8" s="198"/>
      <c r="D8" s="198"/>
      <c r="E8" s="198"/>
      <c r="F8" s="198"/>
      <c r="G8" s="198"/>
      <c r="H8" s="198"/>
      <c r="I8" s="198"/>
      <c r="M8" s="199"/>
      <c r="N8" s="199"/>
      <c r="O8" s="199"/>
      <c r="P8" s="199"/>
      <c r="Q8" s="199"/>
      <c r="R8" s="199"/>
      <c r="S8" s="199"/>
      <c r="T8" s="199"/>
      <c r="U8" s="199"/>
      <c r="V8" s="199"/>
      <c r="AC8" s="1" t="s">
        <v>39</v>
      </c>
      <c r="AD8" s="1" t="s">
        <v>58</v>
      </c>
      <c r="AE8" s="1" t="s">
        <v>59</v>
      </c>
      <c r="AF8" s="1" t="s">
        <v>40</v>
      </c>
      <c r="AG8" s="1" t="s">
        <v>41</v>
      </c>
      <c r="AH8" s="1" t="s">
        <v>42</v>
      </c>
      <c r="AI8" s="1" t="s">
        <v>43</v>
      </c>
      <c r="AJ8" s="1" t="s">
        <v>44</v>
      </c>
      <c r="AK8" s="1" t="s">
        <v>45</v>
      </c>
    </row>
    <row r="9" spans="1:37" ht="21" customHeight="1">
      <c r="O9" s="4" t="s">
        <v>5</v>
      </c>
      <c r="P9" s="2"/>
      <c r="Q9" s="196"/>
      <c r="R9" s="196"/>
      <c r="S9" s="196"/>
      <c r="T9" s="196"/>
      <c r="U9" s="196"/>
      <c r="V9" s="196"/>
    </row>
    <row r="10" spans="1:37" ht="21" customHeight="1">
      <c r="O10" s="1" t="s">
        <v>22</v>
      </c>
      <c r="P10" s="5"/>
      <c r="Q10" s="5"/>
      <c r="R10" s="5"/>
      <c r="S10" s="5"/>
      <c r="T10" s="5"/>
      <c r="U10" s="5"/>
      <c r="V10" s="5"/>
    </row>
    <row r="11" spans="1:37" ht="17.25" customHeight="1"/>
    <row r="12" spans="1:37" ht="17.25" customHeight="1">
      <c r="B12" s="198" t="s">
        <v>6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</row>
    <row r="13" spans="1:37" ht="17.25" customHeight="1">
      <c r="B13" s="198" t="s">
        <v>7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</row>
    <row r="14" spans="1:37" ht="17.25" customHeight="1">
      <c r="B14" s="1" t="s">
        <v>8</v>
      </c>
    </row>
    <row r="15" spans="1:37" ht="17.25" customHeight="1"/>
    <row r="16" spans="1:37" ht="17.25" customHeight="1">
      <c r="B16" s="206" t="s">
        <v>245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3" t="s">
        <v>9</v>
      </c>
      <c r="T16" s="3"/>
      <c r="U16" s="3"/>
    </row>
    <row r="17" spans="2:37" ht="17.25" customHeight="1"/>
    <row r="18" spans="2:37" ht="17.25" customHeight="1"/>
    <row r="19" spans="2:37" ht="30.75" customHeight="1">
      <c r="B19" s="201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7" t="s">
        <v>2</v>
      </c>
      <c r="R19" s="7"/>
      <c r="S19" s="202" t="s">
        <v>13</v>
      </c>
      <c r="T19" s="202"/>
      <c r="U19" s="202"/>
      <c r="V19" s="8"/>
      <c r="AC19" s="1" t="s">
        <v>60</v>
      </c>
      <c r="AD19" s="1" t="s">
        <v>61</v>
      </c>
      <c r="AE19" s="1" t="s">
        <v>62</v>
      </c>
      <c r="AF19" s="1" t="s">
        <v>63</v>
      </c>
      <c r="AG19" s="1" t="s">
        <v>64</v>
      </c>
      <c r="AH19" s="1" t="s">
        <v>65</v>
      </c>
      <c r="AI19" s="1" t="s">
        <v>66</v>
      </c>
      <c r="AJ19" s="1" t="s">
        <v>67</v>
      </c>
      <c r="AK19" s="1" t="s">
        <v>68</v>
      </c>
    </row>
    <row r="20" spans="2:37" ht="30.75" customHeight="1">
      <c r="B20" s="201" t="s">
        <v>37</v>
      </c>
      <c r="C20" s="202"/>
      <c r="D20" s="202"/>
      <c r="E20" s="172" t="s">
        <v>244</v>
      </c>
      <c r="F20" s="172"/>
      <c r="G20" s="173" t="s">
        <v>38</v>
      </c>
      <c r="H20" s="173"/>
      <c r="I20" s="174"/>
      <c r="J20" s="175" t="s">
        <v>20</v>
      </c>
      <c r="K20" s="176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8"/>
    </row>
    <row r="21" spans="2:37" ht="30.75" customHeight="1">
      <c r="B21" s="203" t="s">
        <v>14</v>
      </c>
      <c r="C21" s="179"/>
      <c r="D21" s="204"/>
      <c r="E21" s="179" t="s">
        <v>16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80"/>
      <c r="Y21" s="1" t="s">
        <v>15</v>
      </c>
    </row>
    <row r="22" spans="2:37" ht="30.75" customHeight="1">
      <c r="B22" s="205">
        <v>1</v>
      </c>
      <c r="C22" s="182"/>
      <c r="D22" s="182"/>
      <c r="E22" s="183" t="s">
        <v>18</v>
      </c>
      <c r="F22" s="182"/>
      <c r="G22" s="182"/>
      <c r="H22" s="182"/>
      <c r="I22" s="182"/>
      <c r="J22" s="184"/>
      <c r="K22" s="182">
        <v>0</v>
      </c>
      <c r="L22" s="182"/>
      <c r="M22" s="182" t="s">
        <v>17</v>
      </c>
      <c r="N22" s="182"/>
      <c r="O22" s="182">
        <v>0</v>
      </c>
      <c r="P22" s="182"/>
      <c r="Q22" s="183" t="s">
        <v>19</v>
      </c>
      <c r="R22" s="182"/>
      <c r="S22" s="182"/>
      <c r="T22" s="182"/>
      <c r="U22" s="182"/>
      <c r="V22" s="185"/>
      <c r="Y22" s="181" t="s">
        <v>26</v>
      </c>
      <c r="Z22" s="181"/>
      <c r="AA22" s="181"/>
      <c r="AB22" s="181"/>
      <c r="AC22" s="181"/>
    </row>
    <row r="23" spans="2:37" ht="30.75" customHeight="1">
      <c r="B23" s="205"/>
      <c r="C23" s="182"/>
      <c r="D23" s="182"/>
      <c r="E23" s="183"/>
      <c r="F23" s="182"/>
      <c r="G23" s="182"/>
      <c r="H23" s="182"/>
      <c r="I23" s="182"/>
      <c r="J23" s="184"/>
      <c r="K23" s="182"/>
      <c r="L23" s="182"/>
      <c r="M23" s="182" t="s">
        <v>17</v>
      </c>
      <c r="N23" s="182"/>
      <c r="O23" s="182"/>
      <c r="P23" s="182"/>
      <c r="Q23" s="183"/>
      <c r="R23" s="182"/>
      <c r="S23" s="182"/>
      <c r="T23" s="182"/>
      <c r="U23" s="182"/>
      <c r="V23" s="185"/>
    </row>
    <row r="24" spans="2:37" ht="30.75" customHeight="1">
      <c r="B24" s="205"/>
      <c r="C24" s="182"/>
      <c r="D24" s="182"/>
      <c r="E24" s="183"/>
      <c r="F24" s="182"/>
      <c r="G24" s="182"/>
      <c r="H24" s="182"/>
      <c r="I24" s="182"/>
      <c r="J24" s="184"/>
      <c r="K24" s="182"/>
      <c r="L24" s="182"/>
      <c r="M24" s="182" t="s">
        <v>17</v>
      </c>
      <c r="N24" s="182"/>
      <c r="O24" s="182"/>
      <c r="P24" s="182"/>
      <c r="Q24" s="183"/>
      <c r="R24" s="182"/>
      <c r="S24" s="182"/>
      <c r="T24" s="182"/>
      <c r="U24" s="182"/>
      <c r="V24" s="185"/>
    </row>
    <row r="25" spans="2:37" ht="30.75" customHeight="1">
      <c r="B25" s="201" t="s">
        <v>37</v>
      </c>
      <c r="C25" s="202"/>
      <c r="D25" s="202"/>
      <c r="E25" s="172" t="s">
        <v>244</v>
      </c>
      <c r="F25" s="172"/>
      <c r="G25" s="173" t="s">
        <v>38</v>
      </c>
      <c r="H25" s="173"/>
      <c r="I25" s="174"/>
      <c r="J25" s="175" t="s">
        <v>20</v>
      </c>
      <c r="K25" s="176"/>
      <c r="L25" s="176"/>
      <c r="M25" s="177"/>
      <c r="N25" s="177"/>
      <c r="O25" s="177"/>
      <c r="P25" s="177"/>
      <c r="Q25" s="177"/>
      <c r="R25" s="177"/>
      <c r="S25" s="177"/>
      <c r="T25" s="177"/>
      <c r="U25" s="177"/>
      <c r="V25" s="178"/>
    </row>
    <row r="26" spans="2:37" ht="30.75" customHeight="1">
      <c r="B26" s="203" t="s">
        <v>14</v>
      </c>
      <c r="C26" s="179"/>
      <c r="D26" s="204"/>
      <c r="E26" s="179" t="s">
        <v>16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80"/>
    </row>
    <row r="27" spans="2:37" ht="30.75" customHeight="1">
      <c r="B27" s="205"/>
      <c r="C27" s="182"/>
      <c r="D27" s="182"/>
      <c r="E27" s="183"/>
      <c r="F27" s="182"/>
      <c r="G27" s="182"/>
      <c r="H27" s="182"/>
      <c r="I27" s="182"/>
      <c r="J27" s="184"/>
      <c r="K27" s="182"/>
      <c r="L27" s="182"/>
      <c r="M27" s="182" t="s">
        <v>17</v>
      </c>
      <c r="N27" s="182"/>
      <c r="O27" s="182"/>
      <c r="P27" s="182"/>
      <c r="Q27" s="183"/>
      <c r="R27" s="182"/>
      <c r="S27" s="182"/>
      <c r="T27" s="182"/>
      <c r="U27" s="182"/>
      <c r="V27" s="185"/>
    </row>
    <row r="28" spans="2:37" ht="30.75" customHeight="1">
      <c r="B28" s="205"/>
      <c r="C28" s="182"/>
      <c r="D28" s="182"/>
      <c r="E28" s="183"/>
      <c r="F28" s="182"/>
      <c r="G28" s="182"/>
      <c r="H28" s="182"/>
      <c r="I28" s="182"/>
      <c r="J28" s="184"/>
      <c r="K28" s="182"/>
      <c r="L28" s="182"/>
      <c r="M28" s="182" t="s">
        <v>17</v>
      </c>
      <c r="N28" s="182"/>
      <c r="O28" s="182"/>
      <c r="P28" s="182"/>
      <c r="Q28" s="183"/>
      <c r="R28" s="182"/>
      <c r="S28" s="182"/>
      <c r="T28" s="182"/>
      <c r="U28" s="182"/>
      <c r="V28" s="185"/>
    </row>
    <row r="29" spans="2:37" ht="30.75" customHeight="1">
      <c r="B29" s="208"/>
      <c r="C29" s="187"/>
      <c r="D29" s="187"/>
      <c r="E29" s="186"/>
      <c r="F29" s="187"/>
      <c r="G29" s="187"/>
      <c r="H29" s="187"/>
      <c r="I29" s="187"/>
      <c r="J29" s="188"/>
      <c r="K29" s="187"/>
      <c r="L29" s="187"/>
      <c r="M29" s="187" t="s">
        <v>17</v>
      </c>
      <c r="N29" s="187"/>
      <c r="O29" s="187"/>
      <c r="P29" s="187"/>
      <c r="Q29" s="186"/>
      <c r="R29" s="187"/>
      <c r="S29" s="187"/>
      <c r="T29" s="187"/>
      <c r="U29" s="187"/>
      <c r="V29" s="189"/>
    </row>
    <row r="30" spans="2:37" ht="17.25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2:37" ht="17.25" customHeight="1"/>
    <row r="32" spans="2:37" ht="17.25" customHeight="1">
      <c r="O32" s="196" t="s">
        <v>10</v>
      </c>
      <c r="P32" s="196"/>
      <c r="Q32" s="196"/>
      <c r="R32" s="3">
        <v>1</v>
      </c>
      <c r="S32" s="3" t="s">
        <v>11</v>
      </c>
      <c r="T32" s="207" t="s">
        <v>12</v>
      </c>
      <c r="U32" s="207"/>
      <c r="V32" s="207"/>
      <c r="W32" s="207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</sheetData>
  <mergeCells count="65">
    <mergeCell ref="B20:D20"/>
    <mergeCell ref="E20:F20"/>
    <mergeCell ref="G20:I20"/>
    <mergeCell ref="B16:R16"/>
    <mergeCell ref="O32:Q32"/>
    <mergeCell ref="T32:W32"/>
    <mergeCell ref="B29:D29"/>
    <mergeCell ref="B23:D23"/>
    <mergeCell ref="B24:D24"/>
    <mergeCell ref="E22:J22"/>
    <mergeCell ref="B13:V13"/>
    <mergeCell ref="B19:P19"/>
    <mergeCell ref="B25:D25"/>
    <mergeCell ref="B26:D26"/>
    <mergeCell ref="B27:D27"/>
    <mergeCell ref="B28:D28"/>
    <mergeCell ref="S19:U19"/>
    <mergeCell ref="B21:D21"/>
    <mergeCell ref="E21:V21"/>
    <mergeCell ref="B22:D22"/>
    <mergeCell ref="E1:S2"/>
    <mergeCell ref="A6:H6"/>
    <mergeCell ref="A7:H7"/>
    <mergeCell ref="Q9:V9"/>
    <mergeCell ref="B12:W12"/>
    <mergeCell ref="M8:V8"/>
    <mergeCell ref="O4:V4"/>
    <mergeCell ref="A8:I8"/>
    <mergeCell ref="O27:P27"/>
    <mergeCell ref="E23:J23"/>
    <mergeCell ref="K23:L23"/>
    <mergeCell ref="M23:N23"/>
    <mergeCell ref="O23:P23"/>
    <mergeCell ref="Q22:V22"/>
    <mergeCell ref="M22:N22"/>
    <mergeCell ref="K22:L22"/>
    <mergeCell ref="O22:P22"/>
    <mergeCell ref="K24:L24"/>
    <mergeCell ref="Q28:V28"/>
    <mergeCell ref="M28:N28"/>
    <mergeCell ref="O28:P28"/>
    <mergeCell ref="M20:V20"/>
    <mergeCell ref="J20:L20"/>
    <mergeCell ref="O24:P24"/>
    <mergeCell ref="Q24:V24"/>
    <mergeCell ref="E27:J27"/>
    <mergeCell ref="Q23:V23"/>
    <mergeCell ref="M27:N27"/>
    <mergeCell ref="E28:J28"/>
    <mergeCell ref="K28:L28"/>
    <mergeCell ref="Q27:V27"/>
    <mergeCell ref="K27:L27"/>
    <mergeCell ref="E24:J24"/>
    <mergeCell ref="E29:J29"/>
    <mergeCell ref="K29:L29"/>
    <mergeCell ref="M29:N29"/>
    <mergeCell ref="O29:P29"/>
    <mergeCell ref="Q29:V29"/>
    <mergeCell ref="E25:F25"/>
    <mergeCell ref="G25:I25"/>
    <mergeCell ref="J25:L25"/>
    <mergeCell ref="M25:V25"/>
    <mergeCell ref="E26:V26"/>
    <mergeCell ref="Y22:AC22"/>
    <mergeCell ref="M24:N24"/>
  </mergeCells>
  <phoneticPr fontId="1"/>
  <dataValidations count="2">
    <dataValidation type="list" allowBlank="1" showInputMessage="1" showErrorMessage="1" sqref="O8:V8 M8">
      <formula1>$AC$8:$AK$8</formula1>
    </dataValidation>
    <dataValidation type="list" allowBlank="1" showInputMessage="1" showErrorMessage="1" sqref="B19:P19">
      <formula1>$AC$19:$AK$19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R36"/>
  <sheetViews>
    <sheetView tabSelected="1" view="pageBreakPreview" zoomScale="75" zoomScaleNormal="75" zoomScaleSheetLayoutView="75" workbookViewId="0">
      <selection activeCell="AB28" sqref="AB28"/>
    </sheetView>
  </sheetViews>
  <sheetFormatPr defaultRowHeight="13.5"/>
  <cols>
    <col min="1" max="1" width="3.5" style="71" customWidth="1"/>
    <col min="2" max="2" width="6.625" style="71" customWidth="1"/>
    <col min="3" max="43" width="3.75" style="71" customWidth="1"/>
    <col min="44" max="44" width="13.75" style="71" customWidth="1"/>
    <col min="45" max="45" width="2.875" style="71" customWidth="1"/>
    <col min="46" max="46" width="20.625" style="71" customWidth="1"/>
    <col min="47" max="16384" width="9" style="71"/>
  </cols>
  <sheetData>
    <row r="1" spans="2:44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</row>
    <row r="2" spans="2:44" ht="50.1" customHeight="1" thickBo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Y2" s="210">
        <f ca="1">TODAY()</f>
        <v>43196</v>
      </c>
      <c r="Z2" s="210"/>
      <c r="AA2" s="210"/>
      <c r="AB2" s="210"/>
      <c r="AC2" s="210"/>
      <c r="AD2" s="210"/>
      <c r="AE2" s="210"/>
      <c r="AF2" s="73"/>
      <c r="AG2" s="74" t="s">
        <v>92</v>
      </c>
      <c r="AH2" s="75" t="s">
        <v>93</v>
      </c>
      <c r="AI2" s="211"/>
      <c r="AJ2" s="211"/>
      <c r="AK2" s="211"/>
      <c r="AL2" s="75" t="s">
        <v>94</v>
      </c>
      <c r="AM2" s="212" t="s">
        <v>95</v>
      </c>
      <c r="AN2" s="212"/>
      <c r="AO2" s="212"/>
      <c r="AP2" s="212"/>
      <c r="AQ2" s="212"/>
    </row>
    <row r="3" spans="2:44" ht="52.5" customHeight="1" thickBot="1">
      <c r="B3" s="213" t="s">
        <v>96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/>
    </row>
    <row r="4" spans="2:44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盛岡市立</v>
      </c>
      <c r="I4" s="220"/>
      <c r="J4" s="221"/>
      <c r="K4" s="222" t="str">
        <f>C9</f>
        <v>盛商2nd</v>
      </c>
      <c r="L4" s="223"/>
      <c r="M4" s="224"/>
      <c r="N4" s="222" t="str">
        <f>C13</f>
        <v>専大北上</v>
      </c>
      <c r="O4" s="223"/>
      <c r="P4" s="224"/>
      <c r="Q4" s="222" t="str">
        <f>C17</f>
        <v>盛岡中央</v>
      </c>
      <c r="R4" s="223"/>
      <c r="S4" s="224"/>
      <c r="T4" s="222" t="str">
        <f>C21</f>
        <v>遠野2nd</v>
      </c>
      <c r="U4" s="223"/>
      <c r="V4" s="224"/>
      <c r="W4" s="222" t="str">
        <f>C25</f>
        <v>不来方</v>
      </c>
      <c r="X4" s="223"/>
      <c r="Y4" s="224"/>
      <c r="Z4" s="222" t="str">
        <f>C29</f>
        <v>花巻東</v>
      </c>
      <c r="AA4" s="223"/>
      <c r="AB4" s="224"/>
      <c r="AC4" s="222" t="str">
        <f>C33</f>
        <v>大船渡</v>
      </c>
      <c r="AD4" s="223"/>
      <c r="AE4" s="224"/>
      <c r="AF4" s="222"/>
      <c r="AG4" s="224"/>
      <c r="AH4" s="225" t="s">
        <v>98</v>
      </c>
      <c r="AI4" s="225"/>
      <c r="AJ4" s="225" t="s">
        <v>99</v>
      </c>
      <c r="AK4" s="225"/>
      <c r="AL4" s="225" t="s">
        <v>100</v>
      </c>
      <c r="AM4" s="225"/>
      <c r="AN4" s="226" t="s">
        <v>101</v>
      </c>
      <c r="AO4" s="227"/>
      <c r="AP4" s="228" t="s">
        <v>102</v>
      </c>
      <c r="AQ4" s="229"/>
    </row>
    <row r="5" spans="2:44" ht="18" customHeight="1">
      <c r="B5" s="230" t="s">
        <v>103</v>
      </c>
      <c r="C5" s="233" t="s">
        <v>193</v>
      </c>
      <c r="D5" s="234"/>
      <c r="E5" s="234"/>
      <c r="F5" s="234"/>
      <c r="G5" s="235"/>
      <c r="H5" s="242"/>
      <c r="I5" s="243"/>
      <c r="J5" s="244"/>
      <c r="K5" s="76"/>
      <c r="L5" s="77" t="str">
        <f>IF(ISBLANK(K6),"",IF(K6-M6&gt;0,"○",IF(K6-M6=0,"△","●")))</f>
        <v/>
      </c>
      <c r="M5" s="78"/>
      <c r="N5" s="76"/>
      <c r="O5" s="77" t="str">
        <f>IF(ISBLANK(N6),"",IF(N6-P6&gt;0,"○",IF(N6-P6=0,"△","●")))</f>
        <v/>
      </c>
      <c r="P5" s="78"/>
      <c r="Q5" s="76"/>
      <c r="R5" s="77" t="str">
        <f>IF(ISBLANK(Q6),"",IF(Q6-S6&gt;0,"○",IF(Q6-S6=0,"△","●")))</f>
        <v/>
      </c>
      <c r="S5" s="78"/>
      <c r="T5" s="76"/>
      <c r="U5" s="77" t="str">
        <f>IF(ISBLANK(T6),"",IF(T6-V6&gt;0,"○",IF(T6-V6=0,"△","●")))</f>
        <v/>
      </c>
      <c r="V5" s="78"/>
      <c r="W5" s="76"/>
      <c r="X5" s="77" t="str">
        <f>IF(ISBLANK(W6),"",IF(W6-Y6&gt;0,"○",IF(W6-Y6=0,"△","●")))</f>
        <v/>
      </c>
      <c r="Y5" s="78"/>
      <c r="Z5" s="76"/>
      <c r="AA5" s="77" t="str">
        <f>IF(ISBLANK(Z6),"",IF(Z6-AB6&gt;0,"○",IF(Z6-AB6=0,"△","●")))</f>
        <v/>
      </c>
      <c r="AB5" s="78"/>
      <c r="AC5" s="76"/>
      <c r="AD5" s="77" t="str">
        <f>IF(ISBLANK(AC6),"",IF(AC6-AE6&gt;0,"○",IF(AC6-AE6=0,"△","●")))</f>
        <v/>
      </c>
      <c r="AE5" s="78"/>
      <c r="AF5" s="251" t="s">
        <v>104</v>
      </c>
      <c r="AG5" s="252"/>
      <c r="AH5" s="253">
        <f>COUNTIF(H5:AE5,"○")*3+COUNTIF(H5:AE5,"△")*1</f>
        <v>0</v>
      </c>
      <c r="AI5" s="254"/>
      <c r="AJ5" s="253">
        <f>K6+N6+Q6+T6+W6+Z6+AC6</f>
        <v>0</v>
      </c>
      <c r="AK5" s="254"/>
      <c r="AL5" s="253">
        <f>M6+P6+S6+V6+Y6+AB6+AE6</f>
        <v>0</v>
      </c>
      <c r="AM5" s="254"/>
      <c r="AN5" s="253">
        <f>AJ5-AL5</f>
        <v>0</v>
      </c>
      <c r="AO5" s="254"/>
      <c r="AP5" s="253">
        <f>RANK(AR5,($AR$5,$AR$9,$AR$13,$AR$17,$AR$21,$AR$25,$AR$29,$AR$33))</f>
        <v>1</v>
      </c>
      <c r="AQ5" s="255"/>
      <c r="AR5" s="79">
        <f>AH5*10^9+AN5*10^6+AJ5*10^3-AL5</f>
        <v>0</v>
      </c>
    </row>
    <row r="6" spans="2:44" ht="18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80"/>
      <c r="X6" s="81" t="s">
        <v>105</v>
      </c>
      <c r="Y6" s="82"/>
      <c r="Z6" s="80"/>
      <c r="AA6" s="81" t="s">
        <v>105</v>
      </c>
      <c r="AB6" s="82"/>
      <c r="AC6" s="80"/>
      <c r="AD6" s="81" t="s">
        <v>105</v>
      </c>
      <c r="AE6" s="82"/>
      <c r="AF6" s="256" t="s">
        <v>106</v>
      </c>
      <c r="AG6" s="257"/>
      <c r="AH6" s="258">
        <f>+COUNTIF(H7:AE7,"○")*3+COUNTIF(H7:AE7,"△")*1</f>
        <v>0</v>
      </c>
      <c r="AI6" s="259"/>
      <c r="AJ6" s="258">
        <f>+K8+N8+Q8+T8+W8+Z8+AC8</f>
        <v>0</v>
      </c>
      <c r="AK6" s="259"/>
      <c r="AL6" s="258">
        <f>+M8+P8+S8+V8+Y8+AB8+AE8</f>
        <v>0</v>
      </c>
      <c r="AM6" s="259"/>
      <c r="AN6" s="258">
        <f>AJ6-AL6</f>
        <v>0</v>
      </c>
      <c r="AO6" s="259"/>
      <c r="AP6" s="258">
        <f>RANK(AR6,($AR$6,$AR$10,$AR$14,$AR$18,$AR$22,$AR$26,$AR$30,$AR$34))</f>
        <v>1</v>
      </c>
      <c r="AQ6" s="260"/>
      <c r="AR6" s="79">
        <f t="shared" ref="AR6:AR36" si="0">AH6*10^9+AN6*10^6+AJ6*10^3-AL6</f>
        <v>0</v>
      </c>
    </row>
    <row r="7" spans="2:44" ht="18" customHeight="1">
      <c r="B7" s="231"/>
      <c r="C7" s="236"/>
      <c r="D7" s="237"/>
      <c r="E7" s="237"/>
      <c r="F7" s="237"/>
      <c r="G7" s="238"/>
      <c r="H7" s="245"/>
      <c r="I7" s="246"/>
      <c r="J7" s="247"/>
      <c r="K7" s="83"/>
      <c r="L7" s="84" t="str">
        <f>IF(ISBLANK(K8),"",IF(K8-M8&gt;0,"○",IF(K8-M8=0,"△","●")))</f>
        <v/>
      </c>
      <c r="M7" s="85"/>
      <c r="N7" s="83"/>
      <c r="O7" s="84" t="str">
        <f>IF(ISBLANK(N8),"",IF(N8-P8&gt;0,"○",IF(N8-P8=0,"△","●")))</f>
        <v/>
      </c>
      <c r="P7" s="85"/>
      <c r="Q7" s="83"/>
      <c r="R7" s="84" t="str">
        <f>IF(ISBLANK(Q8),"",IF(Q8-S8&gt;0,"○",IF(Q8-S8=0,"△","●")))</f>
        <v/>
      </c>
      <c r="S7" s="85"/>
      <c r="T7" s="83"/>
      <c r="U7" s="84" t="str">
        <f>IF(ISBLANK(T8),"",IF(T8-V8&gt;0,"○",IF(T8-V8=0,"△","●")))</f>
        <v/>
      </c>
      <c r="V7" s="85"/>
      <c r="W7" s="83"/>
      <c r="X7" s="84" t="str">
        <f>IF(ISBLANK(W8),"",IF(W8-Y8&gt;0,"○",IF(W8-Y8=0,"△","●")))</f>
        <v/>
      </c>
      <c r="Y7" s="85"/>
      <c r="Z7" s="83"/>
      <c r="AA7" s="84" t="str">
        <f>IF(ISBLANK(Z8),"",IF(Z8-AB8&gt;0,"○",IF(Z8-AB8=0,"△","●")))</f>
        <v/>
      </c>
      <c r="AB7" s="85"/>
      <c r="AC7" s="83"/>
      <c r="AD7" s="84" t="str">
        <f>IF(ISBLANK(AC8),"",IF(AC8-AE8&gt;0,"○",IF(AC8-AE8=0,"△","●")))</f>
        <v/>
      </c>
      <c r="AE7" s="85"/>
      <c r="AF7" s="261" t="s">
        <v>108</v>
      </c>
      <c r="AG7" s="262"/>
      <c r="AH7" s="263">
        <f>AH5+AH6</f>
        <v>0</v>
      </c>
      <c r="AI7" s="264"/>
      <c r="AJ7" s="263">
        <f>AJ5+AJ6</f>
        <v>0</v>
      </c>
      <c r="AK7" s="264"/>
      <c r="AL7" s="263">
        <f>AL5+AL6</f>
        <v>0</v>
      </c>
      <c r="AM7" s="264"/>
      <c r="AN7" s="263">
        <f>AN5+AN6</f>
        <v>0</v>
      </c>
      <c r="AO7" s="264"/>
      <c r="AP7" s="263">
        <f>RANK(AR7,($AR$7,$AR$11,$AR$15,$AR$19,$AR$23,$AR$27,$AR$31,$AR$35))</f>
        <v>1</v>
      </c>
      <c r="AQ7" s="265"/>
      <c r="AR7" s="79">
        <f t="shared" si="0"/>
        <v>0</v>
      </c>
    </row>
    <row r="8" spans="2:44" ht="18" customHeight="1">
      <c r="B8" s="232"/>
      <c r="C8" s="239"/>
      <c r="D8" s="240"/>
      <c r="E8" s="240"/>
      <c r="F8" s="240"/>
      <c r="G8" s="241"/>
      <c r="H8" s="248"/>
      <c r="I8" s="249"/>
      <c r="J8" s="250"/>
      <c r="K8" s="88"/>
      <c r="L8" s="89" t="s">
        <v>105</v>
      </c>
      <c r="M8" s="90"/>
      <c r="N8" s="88"/>
      <c r="O8" s="89" t="s">
        <v>105</v>
      </c>
      <c r="P8" s="90"/>
      <c r="Q8" s="88"/>
      <c r="R8" s="89" t="s">
        <v>105</v>
      </c>
      <c r="S8" s="90"/>
      <c r="T8" s="88"/>
      <c r="U8" s="89" t="s">
        <v>105</v>
      </c>
      <c r="V8" s="90"/>
      <c r="W8" s="88"/>
      <c r="X8" s="89" t="s">
        <v>105</v>
      </c>
      <c r="Y8" s="90"/>
      <c r="Z8" s="88"/>
      <c r="AA8" s="89" t="s">
        <v>105</v>
      </c>
      <c r="AB8" s="90"/>
      <c r="AC8" s="88"/>
      <c r="AD8" s="89" t="s">
        <v>105</v>
      </c>
      <c r="AE8" s="90"/>
      <c r="AF8" s="261"/>
      <c r="AG8" s="262"/>
      <c r="AH8" s="263"/>
      <c r="AI8" s="264"/>
      <c r="AJ8" s="263"/>
      <c r="AK8" s="264"/>
      <c r="AL8" s="263"/>
      <c r="AM8" s="264"/>
      <c r="AN8" s="263"/>
      <c r="AO8" s="264"/>
      <c r="AP8" s="263"/>
      <c r="AQ8" s="265"/>
      <c r="AR8" s="79">
        <f t="shared" si="0"/>
        <v>0</v>
      </c>
    </row>
    <row r="9" spans="2:44" ht="18" customHeight="1">
      <c r="B9" s="266" t="s">
        <v>110</v>
      </c>
      <c r="C9" s="267" t="s">
        <v>194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91"/>
      <c r="X9" s="92" t="str">
        <f>IF(ISBLANK(W10),"",IF(W10-Y10&gt;0,"○",IF(W10-Y10=0,"△","●")))</f>
        <v/>
      </c>
      <c r="Y9" s="94"/>
      <c r="Z9" s="91"/>
      <c r="AA9" s="92" t="str">
        <f>IF(ISBLANK(Z10),"",IF(Z10-AB10&gt;0,"○",IF(Z10-AB10=0,"△","●")))</f>
        <v/>
      </c>
      <c r="AB9" s="94"/>
      <c r="AC9" s="91"/>
      <c r="AD9" s="92" t="str">
        <f>IF(ISBLANK(AC10),"",IF(AC10-AE10&gt;0,"○",IF(AC10-AE10=0,"△","●")))</f>
        <v/>
      </c>
      <c r="AE9" s="94"/>
      <c r="AF9" s="273" t="s">
        <v>111</v>
      </c>
      <c r="AG9" s="274"/>
      <c r="AH9" s="275">
        <f>COUNTIF(H9:AE9,"○")*3+COUNTIF(H9:AE9,"△")*1</f>
        <v>0</v>
      </c>
      <c r="AI9" s="276"/>
      <c r="AJ9" s="275">
        <f>M6+N10+Q10+T10+W10+Z10+AC10</f>
        <v>0</v>
      </c>
      <c r="AK9" s="276"/>
      <c r="AL9" s="275">
        <f>K6+P10+S10+V10+Y10+AB10+AE10</f>
        <v>0</v>
      </c>
      <c r="AM9" s="276"/>
      <c r="AN9" s="275">
        <f>AJ9-AL9</f>
        <v>0</v>
      </c>
      <c r="AO9" s="276"/>
      <c r="AP9" s="275">
        <f>RANK(AR9,($AR$5,$AR$9,$AR$13,$AR$17,$AR$21,$AR$25,$AR$29,$AR$33))</f>
        <v>1</v>
      </c>
      <c r="AQ9" s="283"/>
      <c r="AR9" s="79">
        <f t="shared" si="0"/>
        <v>0</v>
      </c>
    </row>
    <row r="10" spans="2:44" ht="18" customHeight="1">
      <c r="B10" s="231"/>
      <c r="C10" s="236"/>
      <c r="D10" s="237"/>
      <c r="E10" s="237"/>
      <c r="F10" s="237"/>
      <c r="G10" s="238"/>
      <c r="H10" s="86" t="str">
        <f>IF(M6="","",M6)</f>
        <v/>
      </c>
      <c r="I10" s="81" t="s">
        <v>105</v>
      </c>
      <c r="J10" s="87" t="str">
        <f>IF(K6="","",K6)</f>
        <v/>
      </c>
      <c r="K10" s="245"/>
      <c r="L10" s="246"/>
      <c r="M10" s="247"/>
      <c r="N10" s="80"/>
      <c r="O10" s="81" t="s">
        <v>105</v>
      </c>
      <c r="P10" s="82"/>
      <c r="Q10" s="80"/>
      <c r="R10" s="81" t="s">
        <v>105</v>
      </c>
      <c r="S10" s="82"/>
      <c r="T10" s="80"/>
      <c r="U10" s="81" t="s">
        <v>105</v>
      </c>
      <c r="V10" s="82"/>
      <c r="W10" s="80"/>
      <c r="X10" s="81" t="s">
        <v>105</v>
      </c>
      <c r="Y10" s="82"/>
      <c r="Z10" s="80"/>
      <c r="AA10" s="81" t="s">
        <v>105</v>
      </c>
      <c r="AB10" s="82"/>
      <c r="AC10" s="80"/>
      <c r="AD10" s="81" t="s">
        <v>105</v>
      </c>
      <c r="AE10" s="82"/>
      <c r="AF10" s="256" t="s">
        <v>112</v>
      </c>
      <c r="AG10" s="257"/>
      <c r="AH10" s="258">
        <f>+COUNTIF(H11:AE11,"○")*3+COUNTIF(H11:AE11,"△")*1</f>
        <v>0</v>
      </c>
      <c r="AI10" s="259"/>
      <c r="AJ10" s="258">
        <f>+M8+N12+Q12+T12+W12+Z12+AC12</f>
        <v>0</v>
      </c>
      <c r="AK10" s="259"/>
      <c r="AL10" s="258">
        <f>+K8+P12+S12+V12+Y12+AB12+AE12</f>
        <v>0</v>
      </c>
      <c r="AM10" s="259"/>
      <c r="AN10" s="258">
        <f>AJ10-AL10</f>
        <v>0</v>
      </c>
      <c r="AO10" s="259"/>
      <c r="AP10" s="258">
        <f>RANK(AR10,($AR$6,$AR$10,$AR$14,$AR$18,$AR$22,$AR$26,$AR$30,$AR$34))</f>
        <v>1</v>
      </c>
      <c r="AQ10" s="260"/>
      <c r="AR10" s="79">
        <f t="shared" si="0"/>
        <v>0</v>
      </c>
    </row>
    <row r="11" spans="2:44" ht="18" customHeight="1">
      <c r="B11" s="231"/>
      <c r="C11" s="236"/>
      <c r="D11" s="237"/>
      <c r="E11" s="237"/>
      <c r="F11" s="237"/>
      <c r="G11" s="238"/>
      <c r="H11" s="95"/>
      <c r="I11" s="84" t="str">
        <f>IF(H12="","",IF(H12-J12&gt;0,"○",IF(H12-J12=0,"△","●")))</f>
        <v/>
      </c>
      <c r="J11" s="96"/>
      <c r="K11" s="245"/>
      <c r="L11" s="246"/>
      <c r="M11" s="247"/>
      <c r="N11" s="95"/>
      <c r="O11" s="84" t="str">
        <f>IF(ISBLANK(N12),"",IF(N12-P12&gt;0,"○",IF(N12-P12=0,"△","●")))</f>
        <v/>
      </c>
      <c r="P11" s="97"/>
      <c r="Q11" s="95"/>
      <c r="R11" s="84" t="str">
        <f>IF(ISBLANK(Q12),"",IF(Q12-S12&gt;0,"○",IF(Q12-S12=0,"△","●")))</f>
        <v/>
      </c>
      <c r="S11" s="97"/>
      <c r="T11" s="95"/>
      <c r="U11" s="84" t="str">
        <f>IF(ISBLANK(T12),"",IF(T12-V12&gt;0,"○",IF(T12-V12=0,"△","●")))</f>
        <v/>
      </c>
      <c r="V11" s="97"/>
      <c r="W11" s="95"/>
      <c r="X11" s="84" t="str">
        <f>IF(ISBLANK(W12),"",IF(W12-Y12&gt;0,"○",IF(W12-Y12=0,"△","●")))</f>
        <v/>
      </c>
      <c r="Y11" s="97"/>
      <c r="Z11" s="95"/>
      <c r="AA11" s="84" t="str">
        <f>IF(ISBLANK(Z12),"",IF(Z12-AB12&gt;0,"○",IF(Z12-AB12=0,"△","●")))</f>
        <v/>
      </c>
      <c r="AB11" s="97"/>
      <c r="AC11" s="95"/>
      <c r="AD11" s="84" t="str">
        <f>IF(ISBLANK(AC12),"",IF(AC12-AE12&gt;0,"○",IF(AC12-AE12=0,"△","●")))</f>
        <v/>
      </c>
      <c r="AE11" s="97"/>
      <c r="AF11" s="261" t="s">
        <v>107</v>
      </c>
      <c r="AG11" s="262"/>
      <c r="AH11" s="279">
        <f>AH9+AH10</f>
        <v>0</v>
      </c>
      <c r="AI11" s="280"/>
      <c r="AJ11" s="279">
        <f>AJ9+AJ10</f>
        <v>0</v>
      </c>
      <c r="AK11" s="280"/>
      <c r="AL11" s="279">
        <f>AL9+AL10</f>
        <v>0</v>
      </c>
      <c r="AM11" s="280"/>
      <c r="AN11" s="279">
        <f>AN9+AN10</f>
        <v>0</v>
      </c>
      <c r="AO11" s="280"/>
      <c r="AP11" s="279">
        <f>RANK(AR11,($AR$7,$AR$11,$AR$15,$AR$19,$AR$23,$AR$27,$AR$31,$AR$35))</f>
        <v>1</v>
      </c>
      <c r="AQ11" s="284"/>
      <c r="AR11" s="79">
        <f t="shared" si="0"/>
        <v>0</v>
      </c>
    </row>
    <row r="12" spans="2:44" ht="18" customHeight="1">
      <c r="B12" s="232"/>
      <c r="C12" s="239"/>
      <c r="D12" s="240"/>
      <c r="E12" s="240"/>
      <c r="F12" s="240"/>
      <c r="G12" s="241"/>
      <c r="H12" s="98" t="str">
        <f>IF(M8="","",M8)</f>
        <v/>
      </c>
      <c r="I12" s="89" t="s">
        <v>105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88"/>
      <c r="X12" s="89" t="s">
        <v>113</v>
      </c>
      <c r="Y12" s="90"/>
      <c r="Z12" s="88"/>
      <c r="AA12" s="89" t="s">
        <v>113</v>
      </c>
      <c r="AB12" s="90"/>
      <c r="AC12" s="88"/>
      <c r="AD12" s="89" t="s">
        <v>113</v>
      </c>
      <c r="AE12" s="90"/>
      <c r="AF12" s="277"/>
      <c r="AG12" s="278"/>
      <c r="AH12" s="281"/>
      <c r="AI12" s="282"/>
      <c r="AJ12" s="281"/>
      <c r="AK12" s="282"/>
      <c r="AL12" s="281"/>
      <c r="AM12" s="282"/>
      <c r="AN12" s="281"/>
      <c r="AO12" s="282"/>
      <c r="AP12" s="281"/>
      <c r="AQ12" s="285"/>
      <c r="AR12" s="79">
        <f t="shared" si="0"/>
        <v>0</v>
      </c>
    </row>
    <row r="13" spans="2:44" ht="18" customHeight="1">
      <c r="B13" s="266" t="s">
        <v>114</v>
      </c>
      <c r="C13" s="267" t="s">
        <v>195</v>
      </c>
      <c r="D13" s="268"/>
      <c r="E13" s="268"/>
      <c r="F13" s="268"/>
      <c r="G13" s="269"/>
      <c r="H13" s="91"/>
      <c r="I13" s="92" t="str">
        <f>IF(H14="","",IF(H14-J14&gt;0,"○",IF(H14-J14=0,"△","●")))</f>
        <v/>
      </c>
      <c r="J13" s="94"/>
      <c r="K13" s="91"/>
      <c r="L13" s="92" t="str">
        <f>IF(K14="","",IF(K14-M14&gt;0,"○",IF(K14-M14=0,"△","●")))</f>
        <v/>
      </c>
      <c r="M13" s="93"/>
      <c r="N13" s="270"/>
      <c r="O13" s="271"/>
      <c r="P13" s="272"/>
      <c r="Q13" s="91"/>
      <c r="R13" s="92" t="str">
        <f>IF(ISBLANK(Q14),"",IF(Q14-S14&gt;0,"○",IF(Q14-S14=0,"△","●")))</f>
        <v/>
      </c>
      <c r="S13" s="94"/>
      <c r="T13" s="91"/>
      <c r="U13" s="92" t="str">
        <f>IF(ISBLANK(T14),"",IF(T14-V14&gt;0,"○",IF(T14-V14=0,"△","●")))</f>
        <v/>
      </c>
      <c r="V13" s="94"/>
      <c r="W13" s="91"/>
      <c r="X13" s="92" t="str">
        <f>IF(ISBLANK(W14),"",IF(W14-Y14&gt;0,"○",IF(W14-Y14=0,"△","●")))</f>
        <v/>
      </c>
      <c r="Y13" s="94"/>
      <c r="Z13" s="91"/>
      <c r="AA13" s="92" t="str">
        <f>IF(ISBLANK(Z14),"",IF(Z14-AB14&gt;0,"○",IF(Z14-AB14=0,"△","●")))</f>
        <v/>
      </c>
      <c r="AB13" s="94"/>
      <c r="AC13" s="91"/>
      <c r="AD13" s="92" t="str">
        <f>IF(ISBLANK(AC14),"",IF(AC14-AE14&gt;0,"○",IF(AC14-AE14=0,"△","●")))</f>
        <v/>
      </c>
      <c r="AE13" s="94"/>
      <c r="AF13" s="273" t="s">
        <v>111</v>
      </c>
      <c r="AG13" s="274"/>
      <c r="AH13" s="263">
        <f>COUNTIF(H13:AE13,"○")*3+COUNTIF(H13:AE13,"△")*1</f>
        <v>0</v>
      </c>
      <c r="AI13" s="264"/>
      <c r="AJ13" s="263">
        <f>P6+P10+Q14+T14+W14+Z14+AC14</f>
        <v>0</v>
      </c>
      <c r="AK13" s="264"/>
      <c r="AL13" s="263">
        <f>N6+N10+S14+V14+Y14+AB14+AE14</f>
        <v>0</v>
      </c>
      <c r="AM13" s="264"/>
      <c r="AN13" s="263">
        <f>AJ13-AL13</f>
        <v>0</v>
      </c>
      <c r="AO13" s="264"/>
      <c r="AP13" s="263">
        <f>RANK(AR13,($AR$5,$AR$9,$AR$13,$AR$17,$AR$21,$AR$25,$AR$29,$AR$33))</f>
        <v>1</v>
      </c>
      <c r="AQ13" s="265"/>
      <c r="AR13" s="79">
        <f t="shared" si="0"/>
        <v>0</v>
      </c>
    </row>
    <row r="14" spans="2:44" ht="18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105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80"/>
      <c r="X14" s="81" t="s">
        <v>105</v>
      </c>
      <c r="Y14" s="82"/>
      <c r="Z14" s="80"/>
      <c r="AA14" s="81" t="s">
        <v>105</v>
      </c>
      <c r="AB14" s="82"/>
      <c r="AC14" s="80"/>
      <c r="AD14" s="81" t="s">
        <v>105</v>
      </c>
      <c r="AE14" s="82"/>
      <c r="AF14" s="256" t="s">
        <v>112</v>
      </c>
      <c r="AG14" s="257"/>
      <c r="AH14" s="258">
        <f>+COUNTIF(H15:AE15,"○")*3+COUNTIF(H15:AE15,"△")*1</f>
        <v>0</v>
      </c>
      <c r="AI14" s="259"/>
      <c r="AJ14" s="258">
        <f>+P8+P12+Q16+T16+W16+Z16+AC16</f>
        <v>0</v>
      </c>
      <c r="AK14" s="259"/>
      <c r="AL14" s="258">
        <f>+N8+N12+S16+V16+Y16+AB16+AE16</f>
        <v>0</v>
      </c>
      <c r="AM14" s="259"/>
      <c r="AN14" s="258">
        <f>AJ14-AL14</f>
        <v>0</v>
      </c>
      <c r="AO14" s="259"/>
      <c r="AP14" s="258">
        <f>RANK(AR14,($AR$6,$AR$10,$AR$14,$AR$18,$AR$22,$AR$26,$AR$30,$AR$34))</f>
        <v>1</v>
      </c>
      <c r="AQ14" s="260"/>
      <c r="AR14" s="79">
        <f t="shared" si="0"/>
        <v>0</v>
      </c>
    </row>
    <row r="15" spans="2:44" ht="18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6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95"/>
      <c r="X15" s="84" t="str">
        <f>IF(ISBLANK(W16),"",IF(W16-Y16&gt;0,"○",IF(W16-Y16=0,"△","●")))</f>
        <v/>
      </c>
      <c r="Y15" s="97"/>
      <c r="Z15" s="95"/>
      <c r="AA15" s="84" t="str">
        <f>IF(ISBLANK(Z16),"",IF(Z16-AB16&gt;0,"○",IF(Z16-AB16=0,"△","●")))</f>
        <v/>
      </c>
      <c r="AB15" s="97"/>
      <c r="AC15" s="95"/>
      <c r="AD15" s="84" t="str">
        <f>IF(ISBLANK(AC16),"",IF(AC16-AE16&gt;0,"○",IF(AC16-AE16=0,"△","●")))</f>
        <v/>
      </c>
      <c r="AE15" s="97"/>
      <c r="AF15" s="261" t="s">
        <v>107</v>
      </c>
      <c r="AG15" s="262"/>
      <c r="AH15" s="263">
        <f>AH13+AH14</f>
        <v>0</v>
      </c>
      <c r="AI15" s="264"/>
      <c r="AJ15" s="263">
        <f>AJ13+AJ14</f>
        <v>0</v>
      </c>
      <c r="AK15" s="264"/>
      <c r="AL15" s="263">
        <f>AL13+AL14</f>
        <v>0</v>
      </c>
      <c r="AM15" s="264"/>
      <c r="AN15" s="263">
        <f>AN13+AN14</f>
        <v>0</v>
      </c>
      <c r="AO15" s="264"/>
      <c r="AP15" s="263">
        <f>RANK(AR15,($AR$7,$AR$11,$AR$15,$AR$19,$AR$23,$AR$27,$AR$31,$AR$35))</f>
        <v>1</v>
      </c>
      <c r="AQ15" s="265"/>
      <c r="AR15" s="79">
        <f t="shared" si="0"/>
        <v>0</v>
      </c>
    </row>
    <row r="16" spans="2:44" ht="18" customHeight="1">
      <c r="B16" s="232"/>
      <c r="C16" s="239"/>
      <c r="D16" s="240"/>
      <c r="E16" s="240"/>
      <c r="F16" s="240"/>
      <c r="G16" s="241"/>
      <c r="H16" s="98" t="str">
        <f>IF(P8="","",P8)</f>
        <v/>
      </c>
      <c r="I16" s="89" t="s">
        <v>105</v>
      </c>
      <c r="J16" s="99" t="str">
        <f>IF(N8="","",N8)</f>
        <v/>
      </c>
      <c r="K16" s="101" t="str">
        <f>IF(P12="","",P12)</f>
        <v/>
      </c>
      <c r="L16" s="89" t="s">
        <v>105</v>
      </c>
      <c r="M16" s="99" t="str">
        <f>IF(N12="","",N12)</f>
        <v/>
      </c>
      <c r="N16" s="248"/>
      <c r="O16" s="249"/>
      <c r="P16" s="250"/>
      <c r="Q16" s="88"/>
      <c r="R16" s="89" t="s">
        <v>113</v>
      </c>
      <c r="S16" s="90"/>
      <c r="T16" s="88"/>
      <c r="U16" s="89" t="s">
        <v>113</v>
      </c>
      <c r="V16" s="90"/>
      <c r="W16" s="88"/>
      <c r="X16" s="89" t="s">
        <v>113</v>
      </c>
      <c r="Y16" s="90"/>
      <c r="Z16" s="88"/>
      <c r="AA16" s="89" t="s">
        <v>113</v>
      </c>
      <c r="AB16" s="90"/>
      <c r="AC16" s="88"/>
      <c r="AD16" s="89" t="s">
        <v>113</v>
      </c>
      <c r="AE16" s="90"/>
      <c r="AF16" s="261"/>
      <c r="AG16" s="262"/>
      <c r="AH16" s="263"/>
      <c r="AI16" s="264"/>
      <c r="AJ16" s="263"/>
      <c r="AK16" s="264"/>
      <c r="AL16" s="263"/>
      <c r="AM16" s="264"/>
      <c r="AN16" s="263"/>
      <c r="AO16" s="264"/>
      <c r="AP16" s="263"/>
      <c r="AQ16" s="265"/>
      <c r="AR16" s="79">
        <f t="shared" si="0"/>
        <v>0</v>
      </c>
    </row>
    <row r="17" spans="2:44" ht="18" customHeight="1">
      <c r="B17" s="231" t="s">
        <v>115</v>
      </c>
      <c r="C17" s="267" t="s">
        <v>159</v>
      </c>
      <c r="D17" s="268"/>
      <c r="E17" s="268"/>
      <c r="F17" s="268"/>
      <c r="G17" s="269"/>
      <c r="H17" s="86"/>
      <c r="I17" s="81" t="str">
        <f>IF(H18="","",IF(H18-J18&gt;0,"○",IF(H18-J18=0,"△","●")))</f>
        <v/>
      </c>
      <c r="J17" s="87"/>
      <c r="K17" s="86"/>
      <c r="L17" s="81" t="str">
        <f>IF(K18="","",IF(K18-M18&gt;0,"○",IF(K18-M18=0,"△","●")))</f>
        <v/>
      </c>
      <c r="M17" s="87"/>
      <c r="N17" s="86"/>
      <c r="O17" s="81" t="str">
        <f>IF(N18="","",IF(N18-P18&gt;0,"○",IF(N18-P18=0,"△","●")))</f>
        <v/>
      </c>
      <c r="P17" s="102"/>
      <c r="Q17" s="270"/>
      <c r="R17" s="271"/>
      <c r="S17" s="272"/>
      <c r="T17" s="86"/>
      <c r="U17" s="81" t="str">
        <f>IF(ISBLANK(T18),"",IF(T18-V18&gt;0,"○",IF(T18-V18=0,"△","●")))</f>
        <v/>
      </c>
      <c r="V17" s="87"/>
      <c r="W17" s="86"/>
      <c r="X17" s="81" t="str">
        <f>IF(ISBLANK(W18),"",IF(W18-Y18&gt;0,"○",IF(W18-Y18=0,"△","●")))</f>
        <v/>
      </c>
      <c r="Y17" s="87"/>
      <c r="Z17" s="86"/>
      <c r="AA17" s="81" t="str">
        <f>IF(ISBLANK(Z18),"",IF(Z18-AB18&gt;0,"○",IF(Z18-AB18=0,"△","●")))</f>
        <v/>
      </c>
      <c r="AB17" s="87"/>
      <c r="AC17" s="86"/>
      <c r="AD17" s="81" t="str">
        <f>IF(ISBLANK(AC18),"",IF(AC18-AE18&gt;0,"○",IF(AC18-AE18=0,"△","●")))</f>
        <v/>
      </c>
      <c r="AE17" s="87"/>
      <c r="AF17" s="273" t="s">
        <v>111</v>
      </c>
      <c r="AG17" s="274"/>
      <c r="AH17" s="286">
        <f>COUNTIF(H17:AE17,"○")*3+COUNTIF(H17:AE17,"△")*1</f>
        <v>0</v>
      </c>
      <c r="AI17" s="287"/>
      <c r="AJ17" s="286">
        <f>S6+S10+S14+T18+W18+Z18+AC18</f>
        <v>0</v>
      </c>
      <c r="AK17" s="287"/>
      <c r="AL17" s="286">
        <f>Q6+Q10+Q14+V18+Y18+AB18+AE18</f>
        <v>0</v>
      </c>
      <c r="AM17" s="287"/>
      <c r="AN17" s="286">
        <f>AJ17-AL17</f>
        <v>0</v>
      </c>
      <c r="AO17" s="287"/>
      <c r="AP17" s="286">
        <f>RANK(AR17,($AR$5,$AR$9,$AR$13,$AR$17,$AR$21,$AR$25,$AR$29,$AR$33))</f>
        <v>1</v>
      </c>
      <c r="AQ17" s="288"/>
      <c r="AR17" s="79">
        <f t="shared" si="0"/>
        <v>0</v>
      </c>
    </row>
    <row r="18" spans="2:44" ht="18" customHeight="1">
      <c r="B18" s="231"/>
      <c r="C18" s="236"/>
      <c r="D18" s="237"/>
      <c r="E18" s="237"/>
      <c r="F18" s="237"/>
      <c r="G18" s="238"/>
      <c r="H18" s="100" t="str">
        <f>IF(S6="","",S6)</f>
        <v/>
      </c>
      <c r="I18" s="81" t="s">
        <v>105</v>
      </c>
      <c r="J18" s="87" t="str">
        <f>IF(Q6="","",Q6)</f>
        <v/>
      </c>
      <c r="K18" s="100" t="str">
        <f>IF(S10="","",S10)</f>
        <v/>
      </c>
      <c r="L18" s="81" t="s">
        <v>105</v>
      </c>
      <c r="M18" s="87" t="str">
        <f>IF(Q10="","",Q10)</f>
        <v/>
      </c>
      <c r="N18" s="100" t="str">
        <f>IF(S14="","",S14)</f>
        <v/>
      </c>
      <c r="O18" s="81" t="s">
        <v>113</v>
      </c>
      <c r="P18" s="87" t="str">
        <f>IF(Q14="","",Q14)</f>
        <v/>
      </c>
      <c r="Q18" s="245"/>
      <c r="R18" s="246"/>
      <c r="S18" s="247"/>
      <c r="T18" s="80"/>
      <c r="U18" s="81" t="s">
        <v>105</v>
      </c>
      <c r="V18" s="82"/>
      <c r="W18" s="80"/>
      <c r="X18" s="81" t="s">
        <v>105</v>
      </c>
      <c r="Y18" s="82"/>
      <c r="Z18" s="80"/>
      <c r="AA18" s="81" t="s">
        <v>105</v>
      </c>
      <c r="AB18" s="82"/>
      <c r="AC18" s="80"/>
      <c r="AD18" s="81" t="s">
        <v>105</v>
      </c>
      <c r="AE18" s="82"/>
      <c r="AF18" s="256" t="s">
        <v>112</v>
      </c>
      <c r="AG18" s="257"/>
      <c r="AH18" s="258">
        <f>+COUNTIF(H19:AE19,"○")*3+COUNTIF(H19:AE19,"△")*1</f>
        <v>0</v>
      </c>
      <c r="AI18" s="259"/>
      <c r="AJ18" s="258">
        <f>S8+S12+S16+T20+W20+Z20+AC20</f>
        <v>0</v>
      </c>
      <c r="AK18" s="259"/>
      <c r="AL18" s="258">
        <f>+Q8+Q12+Q16+V20+Y20+AB20+AE20</f>
        <v>0</v>
      </c>
      <c r="AM18" s="259"/>
      <c r="AN18" s="258">
        <f>AJ18-AL18</f>
        <v>0</v>
      </c>
      <c r="AO18" s="259"/>
      <c r="AP18" s="258">
        <f>RANK(AR18,($AR$6,$AR$10,$AR$14,$AR$18,$AR$22,$AR$26,$AR$30,$AR$34))</f>
        <v>1</v>
      </c>
      <c r="AQ18" s="260"/>
      <c r="AR18" s="79">
        <f t="shared" si="0"/>
        <v>0</v>
      </c>
    </row>
    <row r="19" spans="2:44" ht="18" customHeight="1">
      <c r="B19" s="231"/>
      <c r="C19" s="236"/>
      <c r="D19" s="237"/>
      <c r="E19" s="237"/>
      <c r="F19" s="237"/>
      <c r="G19" s="238"/>
      <c r="H19" s="95"/>
      <c r="I19" s="84" t="str">
        <f>IF(H20="","",IF(H20-J20&gt;0,"○",IF(H20-J20=0,"△","●")))</f>
        <v/>
      </c>
      <c r="J19" s="97"/>
      <c r="K19" s="95"/>
      <c r="L19" s="84" t="str">
        <f>IF(K20="","",IF(K20-M20&gt;0,"○",IF(K20-M20=0,"△","●")))</f>
        <v/>
      </c>
      <c r="M19" s="97"/>
      <c r="N19" s="95"/>
      <c r="O19" s="84" t="str">
        <f>IF(N20="","",IF(N20-P20&gt;0,"○",IF(N20-P20=0,"△","●")))</f>
        <v/>
      </c>
      <c r="P19" s="96"/>
      <c r="Q19" s="245"/>
      <c r="R19" s="246"/>
      <c r="S19" s="247"/>
      <c r="T19" s="95"/>
      <c r="U19" s="84" t="str">
        <f>IF(ISBLANK(T20),"",IF(T20-V20&gt;0,"○",IF(T20-V20=0,"△","●")))</f>
        <v/>
      </c>
      <c r="V19" s="97"/>
      <c r="W19" s="95"/>
      <c r="X19" s="84" t="str">
        <f>IF(ISBLANK(W20),"",IF(W20-Y20&gt;0,"○",IF(W20-Y20=0,"△","●")))</f>
        <v/>
      </c>
      <c r="Y19" s="97"/>
      <c r="Z19" s="95"/>
      <c r="AA19" s="84" t="str">
        <f>IF(ISBLANK(Z20),"",IF(Z20-AB20&gt;0,"○",IF(Z20-AB20=0,"△","●")))</f>
        <v/>
      </c>
      <c r="AB19" s="97"/>
      <c r="AC19" s="95"/>
      <c r="AD19" s="84" t="str">
        <f>IF(ISBLANK(AC20),"",IF(AC20-AE20&gt;0,"○",IF(AC20-AE20=0,"△","●")))</f>
        <v/>
      </c>
      <c r="AE19" s="97"/>
      <c r="AF19" s="261" t="s">
        <v>107</v>
      </c>
      <c r="AG19" s="262"/>
      <c r="AH19" s="263">
        <f>AH17+AH18</f>
        <v>0</v>
      </c>
      <c r="AI19" s="264"/>
      <c r="AJ19" s="263">
        <f>AJ17+AJ18</f>
        <v>0</v>
      </c>
      <c r="AK19" s="264"/>
      <c r="AL19" s="263">
        <f>AL17+AL18</f>
        <v>0</v>
      </c>
      <c r="AM19" s="264"/>
      <c r="AN19" s="263">
        <f>AN17+AN18</f>
        <v>0</v>
      </c>
      <c r="AO19" s="264"/>
      <c r="AP19" s="263">
        <f>RANK(AR19,($AR$7,$AR$11,$AR$15,$AR$19,$AR$23,$AR$27,$AR$31,$AR$35))</f>
        <v>1</v>
      </c>
      <c r="AQ19" s="265"/>
      <c r="AR19" s="79">
        <f t="shared" si="0"/>
        <v>0</v>
      </c>
    </row>
    <row r="20" spans="2:44" ht="18" customHeight="1">
      <c r="B20" s="231"/>
      <c r="C20" s="239"/>
      <c r="D20" s="240"/>
      <c r="E20" s="240"/>
      <c r="F20" s="240"/>
      <c r="G20" s="241"/>
      <c r="H20" s="86" t="str">
        <f>IF(S8="","",S8)</f>
        <v/>
      </c>
      <c r="I20" s="81" t="s">
        <v>105</v>
      </c>
      <c r="J20" s="87" t="str">
        <f>IF(Q8="","",Q8)</f>
        <v/>
      </c>
      <c r="K20" s="100" t="str">
        <f>IF(S12="","",S12)</f>
        <v/>
      </c>
      <c r="L20" s="81" t="s">
        <v>105</v>
      </c>
      <c r="M20" s="87" t="str">
        <f>IF(Q12="","",Q12)</f>
        <v/>
      </c>
      <c r="N20" s="100" t="str">
        <f>IF(S16="","",S16)</f>
        <v/>
      </c>
      <c r="O20" s="81" t="s">
        <v>113</v>
      </c>
      <c r="P20" s="87" t="str">
        <f>IF(Q16="","",Q16)</f>
        <v/>
      </c>
      <c r="Q20" s="248"/>
      <c r="R20" s="249"/>
      <c r="S20" s="250"/>
      <c r="T20" s="80"/>
      <c r="U20" s="81" t="s">
        <v>113</v>
      </c>
      <c r="V20" s="82"/>
      <c r="W20" s="80"/>
      <c r="X20" s="81" t="s">
        <v>113</v>
      </c>
      <c r="Y20" s="82"/>
      <c r="Z20" s="80"/>
      <c r="AA20" s="81" t="s">
        <v>113</v>
      </c>
      <c r="AB20" s="82"/>
      <c r="AC20" s="80"/>
      <c r="AD20" s="81" t="s">
        <v>113</v>
      </c>
      <c r="AE20" s="82"/>
      <c r="AF20" s="277"/>
      <c r="AG20" s="278"/>
      <c r="AH20" s="281"/>
      <c r="AI20" s="282"/>
      <c r="AJ20" s="281"/>
      <c r="AK20" s="282"/>
      <c r="AL20" s="281"/>
      <c r="AM20" s="282"/>
      <c r="AN20" s="281"/>
      <c r="AO20" s="282"/>
      <c r="AP20" s="281"/>
      <c r="AQ20" s="285"/>
      <c r="AR20" s="79">
        <f t="shared" si="0"/>
        <v>0</v>
      </c>
    </row>
    <row r="21" spans="2:44" ht="18" customHeight="1">
      <c r="B21" s="266" t="s">
        <v>116</v>
      </c>
      <c r="C21" s="267" t="s">
        <v>196</v>
      </c>
      <c r="D21" s="268"/>
      <c r="E21" s="268"/>
      <c r="F21" s="268"/>
      <c r="G21" s="269"/>
      <c r="H21" s="91"/>
      <c r="I21" s="92" t="str">
        <f>IF(H22="","",IF(H22-J22&gt;0,"○",IF(H22-J22=0,"△","●")))</f>
        <v/>
      </c>
      <c r="J21" s="94"/>
      <c r="K21" s="91"/>
      <c r="L21" s="92" t="str">
        <f>IF(K22="","",IF(K22-M22&gt;0,"○",IF(K22-M22=0,"△","●")))</f>
        <v/>
      </c>
      <c r="M21" s="94"/>
      <c r="N21" s="91"/>
      <c r="O21" s="92" t="str">
        <f>IF(N22="","",IF(N22-P22&gt;0,"○",IF(N22-P22=0,"△","●")))</f>
        <v/>
      </c>
      <c r="P21" s="94"/>
      <c r="Q21" s="91"/>
      <c r="R21" s="92" t="str">
        <f>IF(Q22="","",IF(Q22-S22&gt;0,"○",IF(Q22-S22=0,"△","●")))</f>
        <v/>
      </c>
      <c r="S21" s="93"/>
      <c r="T21" s="270"/>
      <c r="U21" s="271"/>
      <c r="V21" s="272"/>
      <c r="W21" s="91"/>
      <c r="X21" s="92" t="str">
        <f>IF(ISBLANK(W22),"",IF(W22-Y22&gt;0,"○",IF(W22-Y22=0,"△","●")))</f>
        <v/>
      </c>
      <c r="Y21" s="94"/>
      <c r="Z21" s="91"/>
      <c r="AA21" s="92" t="str">
        <f>IF(ISBLANK(Z22),"",IF(Z22-AB22&gt;0,"○",IF(Z22-AB22=0,"△","●")))</f>
        <v/>
      </c>
      <c r="AB21" s="94"/>
      <c r="AC21" s="91"/>
      <c r="AD21" s="92" t="str">
        <f>IF(ISBLANK(AC22),"",IF(AC22-AE22&gt;0,"○",IF(AC22-AE22=0,"△","●")))</f>
        <v/>
      </c>
      <c r="AE21" s="94"/>
      <c r="AF21" s="261" t="s">
        <v>111</v>
      </c>
      <c r="AG21" s="262"/>
      <c r="AH21" s="263">
        <f>COUNTIF(H21:AE21,"○")*3+COUNTIF(H21:AE21,"△")*1</f>
        <v>0</v>
      </c>
      <c r="AI21" s="264"/>
      <c r="AJ21" s="263">
        <f>V6+V10+V14+V18+W22+Z22+AC22</f>
        <v>0</v>
      </c>
      <c r="AK21" s="264"/>
      <c r="AL21" s="263">
        <f>T6+T10+T14+T18+Y22+AB22+AE22</f>
        <v>0</v>
      </c>
      <c r="AM21" s="264"/>
      <c r="AN21" s="263">
        <f>AJ21-AL21</f>
        <v>0</v>
      </c>
      <c r="AO21" s="264"/>
      <c r="AP21" s="263">
        <f>RANK(AR21,($AR$5,$AR$9,$AR$13,$AR$17,$AR$21,$AR$25,$AR$29,$AR$33))</f>
        <v>1</v>
      </c>
      <c r="AQ21" s="265"/>
      <c r="AR21" s="79">
        <f t="shared" si="0"/>
        <v>0</v>
      </c>
    </row>
    <row r="22" spans="2:44" ht="18" customHeight="1">
      <c r="B22" s="231"/>
      <c r="C22" s="236"/>
      <c r="D22" s="237"/>
      <c r="E22" s="237"/>
      <c r="F22" s="237"/>
      <c r="G22" s="238"/>
      <c r="H22" s="103" t="str">
        <f>IF(V6="","",V6)</f>
        <v/>
      </c>
      <c r="I22" s="104" t="s">
        <v>105</v>
      </c>
      <c r="J22" s="105" t="str">
        <f>IF(T6="","",T6)</f>
        <v/>
      </c>
      <c r="K22" s="106" t="str">
        <f>IF(V10="","",V10)</f>
        <v/>
      </c>
      <c r="L22" s="104" t="s">
        <v>105</v>
      </c>
      <c r="M22" s="105" t="str">
        <f>IF(T10="","",T10)</f>
        <v/>
      </c>
      <c r="N22" s="106" t="str">
        <f>IF(V14="","",V14)</f>
        <v/>
      </c>
      <c r="O22" s="104" t="s">
        <v>113</v>
      </c>
      <c r="P22" s="105" t="str">
        <f>IF(T14="","",T14)</f>
        <v/>
      </c>
      <c r="Q22" s="106" t="str">
        <f>IF(V18="","",V18)</f>
        <v/>
      </c>
      <c r="R22" s="104" t="s">
        <v>113</v>
      </c>
      <c r="S22" s="105" t="str">
        <f>IF(T18="","",T18)</f>
        <v/>
      </c>
      <c r="T22" s="245"/>
      <c r="U22" s="246"/>
      <c r="V22" s="247"/>
      <c r="W22" s="107"/>
      <c r="X22" s="104" t="s">
        <v>105</v>
      </c>
      <c r="Y22" s="108"/>
      <c r="Z22" s="107"/>
      <c r="AA22" s="104" t="s">
        <v>105</v>
      </c>
      <c r="AB22" s="108"/>
      <c r="AC22" s="107"/>
      <c r="AD22" s="104" t="s">
        <v>105</v>
      </c>
      <c r="AE22" s="108"/>
      <c r="AF22" s="256" t="s">
        <v>112</v>
      </c>
      <c r="AG22" s="257"/>
      <c r="AH22" s="258">
        <f>+COUNTIF(H23:AE23,"○")*3+COUNTIF(H23:AE23,"△")*1</f>
        <v>0</v>
      </c>
      <c r="AI22" s="259"/>
      <c r="AJ22" s="258">
        <f>+V8+V12+V16+V20+W24+Z24+AC24</f>
        <v>0</v>
      </c>
      <c r="AK22" s="259"/>
      <c r="AL22" s="258">
        <f>+T8+T12+T16+T20+Y24+AB24+AE24</f>
        <v>0</v>
      </c>
      <c r="AM22" s="259"/>
      <c r="AN22" s="258">
        <f>AJ22-AL22</f>
        <v>0</v>
      </c>
      <c r="AO22" s="259"/>
      <c r="AP22" s="258">
        <f>RANK(AR22,($AR$6,$AR$10,$AR$14,$AR$18,$AR$22,$AR$26,$AR$30,$AR$34))</f>
        <v>1</v>
      </c>
      <c r="AQ22" s="260"/>
      <c r="AR22" s="79">
        <f t="shared" si="0"/>
        <v>0</v>
      </c>
    </row>
    <row r="23" spans="2:44" ht="18" customHeight="1">
      <c r="B23" s="231"/>
      <c r="C23" s="236"/>
      <c r="D23" s="237"/>
      <c r="E23" s="237"/>
      <c r="F23" s="237"/>
      <c r="G23" s="238"/>
      <c r="H23" s="86"/>
      <c r="I23" s="81" t="str">
        <f>IF(H24="","",IF(H24-J24&gt;0,"○",IF(H24-J24=0,"△","●")))</f>
        <v/>
      </c>
      <c r="J23" s="87"/>
      <c r="K23" s="86"/>
      <c r="L23" s="81" t="str">
        <f>IF(K24="","",IF(K24-M24&gt;0,"○",IF(K24-M24=0,"△","●")))</f>
        <v/>
      </c>
      <c r="M23" s="87"/>
      <c r="N23" s="86"/>
      <c r="O23" s="81" t="str">
        <f>IF(N24="","",IF(N24-P24&gt;0,"○",IF(N24-P24=0,"△","●")))</f>
        <v/>
      </c>
      <c r="P23" s="87"/>
      <c r="Q23" s="86"/>
      <c r="R23" s="81" t="str">
        <f>IF(Q24="","",IF(Q24-S24&gt;0,"○",IF(Q24-S24=0,"△","●")))</f>
        <v/>
      </c>
      <c r="S23" s="102"/>
      <c r="T23" s="245"/>
      <c r="U23" s="246"/>
      <c r="V23" s="247"/>
      <c r="W23" s="86"/>
      <c r="X23" s="81" t="str">
        <f>IF(ISBLANK(W24),"",IF(W24-Y24&gt;0,"○",IF(W24-Y24=0,"△","●")))</f>
        <v/>
      </c>
      <c r="Y23" s="87"/>
      <c r="Z23" s="86"/>
      <c r="AA23" s="81" t="str">
        <f>IF(ISBLANK(Z24),"",IF(Z24-AB24&gt;0,"○",IF(Z24-AB24=0,"△","●")))</f>
        <v/>
      </c>
      <c r="AB23" s="87"/>
      <c r="AC23" s="86"/>
      <c r="AD23" s="81" t="str">
        <f>IF(ISBLANK(AC24),"",IF(AC24-AE24&gt;0,"○",IF(AC24-AE24=0,"△","●")))</f>
        <v/>
      </c>
      <c r="AE23" s="87"/>
      <c r="AF23" s="261" t="s">
        <v>107</v>
      </c>
      <c r="AG23" s="262"/>
      <c r="AH23" s="263">
        <f>AH21+AH22</f>
        <v>0</v>
      </c>
      <c r="AI23" s="264"/>
      <c r="AJ23" s="263">
        <f>AJ21+AJ22</f>
        <v>0</v>
      </c>
      <c r="AK23" s="264"/>
      <c r="AL23" s="263">
        <f>AL21+AL22</f>
        <v>0</v>
      </c>
      <c r="AM23" s="264"/>
      <c r="AN23" s="263">
        <f>AN21+AN22</f>
        <v>0</v>
      </c>
      <c r="AO23" s="264"/>
      <c r="AP23" s="263">
        <f>RANK(AR23,($AR$7,$AR$11,$AR$15,$AR$19,$AR$23,$AR$27,$AR$31,$AR$35))</f>
        <v>1</v>
      </c>
      <c r="AQ23" s="265"/>
      <c r="AR23" s="79">
        <f t="shared" si="0"/>
        <v>0</v>
      </c>
    </row>
    <row r="24" spans="2:44" ht="18" customHeight="1">
      <c r="B24" s="232"/>
      <c r="C24" s="239"/>
      <c r="D24" s="240"/>
      <c r="E24" s="240"/>
      <c r="F24" s="240"/>
      <c r="G24" s="241"/>
      <c r="H24" s="98" t="str">
        <f>IF(V8="","",V8)</f>
        <v/>
      </c>
      <c r="I24" s="89" t="s">
        <v>105</v>
      </c>
      <c r="J24" s="99" t="str">
        <f>IF(T8="","",T8)</f>
        <v/>
      </c>
      <c r="K24" s="101" t="str">
        <f>IF(V12="","",V12)</f>
        <v/>
      </c>
      <c r="L24" s="89" t="s">
        <v>105</v>
      </c>
      <c r="M24" s="99" t="str">
        <f>IF(T12="","",T12)</f>
        <v/>
      </c>
      <c r="N24" s="101" t="str">
        <f>IF(V16="","",V16)</f>
        <v/>
      </c>
      <c r="O24" s="89" t="s">
        <v>113</v>
      </c>
      <c r="P24" s="99" t="str">
        <f>IF(T16="","",T16)</f>
        <v/>
      </c>
      <c r="Q24" s="101" t="str">
        <f>IF(V20="","",V20)</f>
        <v/>
      </c>
      <c r="R24" s="89" t="s">
        <v>113</v>
      </c>
      <c r="S24" s="99" t="str">
        <f>IF(T20="","",T20)</f>
        <v/>
      </c>
      <c r="T24" s="248"/>
      <c r="U24" s="249"/>
      <c r="V24" s="250"/>
      <c r="W24" s="88"/>
      <c r="X24" s="89" t="s">
        <v>113</v>
      </c>
      <c r="Y24" s="90"/>
      <c r="Z24" s="88"/>
      <c r="AA24" s="89" t="s">
        <v>113</v>
      </c>
      <c r="AB24" s="90"/>
      <c r="AC24" s="88"/>
      <c r="AD24" s="89" t="s">
        <v>113</v>
      </c>
      <c r="AE24" s="90"/>
      <c r="AF24" s="261"/>
      <c r="AG24" s="262"/>
      <c r="AH24" s="263"/>
      <c r="AI24" s="264"/>
      <c r="AJ24" s="263"/>
      <c r="AK24" s="264"/>
      <c r="AL24" s="263"/>
      <c r="AM24" s="264"/>
      <c r="AN24" s="263"/>
      <c r="AO24" s="264"/>
      <c r="AP24" s="263"/>
      <c r="AQ24" s="265"/>
      <c r="AR24" s="79">
        <f t="shared" si="0"/>
        <v>0</v>
      </c>
    </row>
    <row r="25" spans="2:44" ht="18" customHeight="1">
      <c r="B25" s="231" t="s">
        <v>117</v>
      </c>
      <c r="C25" s="267" t="s">
        <v>197</v>
      </c>
      <c r="D25" s="268"/>
      <c r="E25" s="268"/>
      <c r="F25" s="268"/>
      <c r="G25" s="269"/>
      <c r="H25" s="86"/>
      <c r="I25" s="81" t="str">
        <f>IF(H26="","",IF(H26-J26&gt;0,"○",IF(H26-J26=0,"△","●")))</f>
        <v/>
      </c>
      <c r="J25" s="87"/>
      <c r="K25" s="86"/>
      <c r="L25" s="81" t="str">
        <f>IF(K26="","",IF(K26-M26&gt;0,"○",IF(K26-M26=0,"△","●")))</f>
        <v/>
      </c>
      <c r="M25" s="87"/>
      <c r="N25" s="86"/>
      <c r="O25" s="81" t="str">
        <f>IF(N26="","",IF(N26-P26&gt;0,"○",IF(N26-P26=0,"△","●")))</f>
        <v/>
      </c>
      <c r="P25" s="87"/>
      <c r="Q25" s="86"/>
      <c r="R25" s="81" t="str">
        <f>IF(Q26="","",IF(Q26-S26&gt;0,"○",IF(Q26-S26=0,"△","●")))</f>
        <v/>
      </c>
      <c r="S25" s="87"/>
      <c r="T25" s="86"/>
      <c r="U25" s="81" t="str">
        <f>IF(T26="","",IF(T26-V26&gt;0,"○",IF(T26-V26=0,"△","●")))</f>
        <v/>
      </c>
      <c r="V25" s="102"/>
      <c r="W25" s="270"/>
      <c r="X25" s="271"/>
      <c r="Y25" s="272"/>
      <c r="Z25" s="86"/>
      <c r="AA25" s="81" t="str">
        <f>IF(ISBLANK(Z26),"",IF(Z26-AB26&gt;0,"○",IF(Z26-AB26=0,"△","●")))</f>
        <v/>
      </c>
      <c r="AB25" s="87"/>
      <c r="AC25" s="86"/>
      <c r="AD25" s="81" t="str">
        <f>IF(ISBLANK(AC26),"",IF(AC26-AE26&gt;0,"○",IF(AC26-AE26=0,"△","●")))</f>
        <v/>
      </c>
      <c r="AE25" s="87"/>
      <c r="AF25" s="273" t="s">
        <v>111</v>
      </c>
      <c r="AG25" s="274"/>
      <c r="AH25" s="286">
        <f>COUNTIF(H25:AE25,"○")*3+COUNTIF(H25:AE25,"△")*1</f>
        <v>0</v>
      </c>
      <c r="AI25" s="287"/>
      <c r="AJ25" s="286">
        <f>Y6+Y10+Y14+Y18+Y22+Z26+AC26</f>
        <v>0</v>
      </c>
      <c r="AK25" s="287"/>
      <c r="AL25" s="286">
        <f>W6+W10+W14+W18+W22+AB26+AE26</f>
        <v>0</v>
      </c>
      <c r="AM25" s="287"/>
      <c r="AN25" s="286">
        <f>AJ25-AL25</f>
        <v>0</v>
      </c>
      <c r="AO25" s="287"/>
      <c r="AP25" s="286">
        <f>RANK(AR25,($AR$5,$AR$9,$AR$13,$AR$17,$AR$21,$AR$25,$AR$29,$AR$33))</f>
        <v>1</v>
      </c>
      <c r="AQ25" s="288"/>
      <c r="AR25" s="79">
        <f t="shared" si="0"/>
        <v>0</v>
      </c>
    </row>
    <row r="26" spans="2:44" ht="18" customHeight="1">
      <c r="B26" s="231"/>
      <c r="C26" s="236"/>
      <c r="D26" s="237"/>
      <c r="E26" s="237"/>
      <c r="F26" s="237"/>
      <c r="G26" s="238"/>
      <c r="H26" s="100" t="str">
        <f>IF(Y6="","",Y6)</f>
        <v/>
      </c>
      <c r="I26" s="81" t="s">
        <v>105</v>
      </c>
      <c r="J26" s="87" t="str">
        <f>IF(W6="","",W6)</f>
        <v/>
      </c>
      <c r="K26" s="86" t="str">
        <f>IF(Y10="","",Y10)</f>
        <v/>
      </c>
      <c r="L26" s="81" t="s">
        <v>105</v>
      </c>
      <c r="M26" s="87" t="str">
        <f>IF(W10="","",W10)</f>
        <v/>
      </c>
      <c r="N26" s="100" t="str">
        <f>IF(Y14="","",Y14)</f>
        <v/>
      </c>
      <c r="O26" s="81" t="s">
        <v>113</v>
      </c>
      <c r="P26" s="87" t="str">
        <f>IF(W14="","",W14)</f>
        <v/>
      </c>
      <c r="Q26" s="100" t="str">
        <f>IF(Y18="","",Y18)</f>
        <v/>
      </c>
      <c r="R26" s="81" t="s">
        <v>113</v>
      </c>
      <c r="S26" s="87" t="str">
        <f>IF(W18="","",W18)</f>
        <v/>
      </c>
      <c r="T26" s="100" t="str">
        <f>IF(Y22="","",Y22)</f>
        <v/>
      </c>
      <c r="U26" s="81" t="s">
        <v>113</v>
      </c>
      <c r="V26" s="87" t="str">
        <f>IF(W22="","",W22)</f>
        <v/>
      </c>
      <c r="W26" s="245"/>
      <c r="X26" s="246"/>
      <c r="Y26" s="247"/>
      <c r="Z26" s="80"/>
      <c r="AA26" s="81" t="s">
        <v>105</v>
      </c>
      <c r="AB26" s="82"/>
      <c r="AC26" s="80"/>
      <c r="AD26" s="81" t="s">
        <v>105</v>
      </c>
      <c r="AE26" s="82"/>
      <c r="AF26" s="256" t="s">
        <v>112</v>
      </c>
      <c r="AG26" s="257"/>
      <c r="AH26" s="258">
        <f>COUNTIF(H27:AE27,"○")*3+COUNTIF(H27:AE27,"△")*1</f>
        <v>0</v>
      </c>
      <c r="AI26" s="259"/>
      <c r="AJ26" s="258">
        <f>+Y8+Y12+Y16+Y20+Y24+Z28+AC28</f>
        <v>0</v>
      </c>
      <c r="AK26" s="259"/>
      <c r="AL26" s="258">
        <f>+W8+W12+W16+W20+W24+AB28+AE28</f>
        <v>0</v>
      </c>
      <c r="AM26" s="259"/>
      <c r="AN26" s="258">
        <f>AJ26-AL26</f>
        <v>0</v>
      </c>
      <c r="AO26" s="259"/>
      <c r="AP26" s="258">
        <f>RANK(AR26,($AR$6,$AR$10,$AR$14,$AR$18,$AR$22,$AR$26,$AR$30,$AR$34))</f>
        <v>1</v>
      </c>
      <c r="AQ26" s="260"/>
      <c r="AR26" s="79">
        <f t="shared" si="0"/>
        <v>0</v>
      </c>
    </row>
    <row r="27" spans="2:44" ht="18" customHeight="1">
      <c r="B27" s="231"/>
      <c r="C27" s="236"/>
      <c r="D27" s="237"/>
      <c r="E27" s="237"/>
      <c r="F27" s="237"/>
      <c r="G27" s="238"/>
      <c r="H27" s="95"/>
      <c r="I27" s="84" t="str">
        <f>IF(H28="","",IF(H28-J28&gt;0,"○",IF(H28-J28=0,"△","●")))</f>
        <v/>
      </c>
      <c r="J27" s="97"/>
      <c r="K27" s="95"/>
      <c r="L27" s="84" t="str">
        <f>IF(K28="","",IF(K28-M28&gt;0,"○",IF(K28-M28=0,"△","●")))</f>
        <v/>
      </c>
      <c r="M27" s="97"/>
      <c r="N27" s="95"/>
      <c r="O27" s="84" t="str">
        <f>IF(N28="","",IF(N28-P28&gt;0,"○",IF(N28-P28=0,"△","●")))</f>
        <v/>
      </c>
      <c r="P27" s="97"/>
      <c r="Q27" s="95"/>
      <c r="R27" s="84" t="str">
        <f>IF(Q28="","",IF(Q28-S28&gt;0,"○",IF(Q28-S28=0,"△","●")))</f>
        <v/>
      </c>
      <c r="S27" s="97"/>
      <c r="T27" s="95"/>
      <c r="U27" s="84" t="str">
        <f>IF(T28="","",IF(T28-V28&gt;0,"○",IF(T28-V28=0,"△","●")))</f>
        <v/>
      </c>
      <c r="V27" s="96"/>
      <c r="W27" s="245"/>
      <c r="X27" s="246"/>
      <c r="Y27" s="247"/>
      <c r="Z27" s="95"/>
      <c r="AA27" s="84" t="str">
        <f>IF(ISBLANK(Z28),"",IF(Z28-AB28&gt;0,"○",IF(Z28-AB28=0,"△","●")))</f>
        <v/>
      </c>
      <c r="AB27" s="97"/>
      <c r="AC27" s="95"/>
      <c r="AD27" s="84" t="str">
        <f>IF(ISBLANK(AC28),"",IF(AC28-AE28&gt;0,"○",IF(AC28-AE28=0,"△","●")))</f>
        <v/>
      </c>
      <c r="AE27" s="97"/>
      <c r="AF27" s="261" t="s">
        <v>107</v>
      </c>
      <c r="AG27" s="262"/>
      <c r="AH27" s="263">
        <f>AH25+AH26</f>
        <v>0</v>
      </c>
      <c r="AI27" s="264"/>
      <c r="AJ27" s="263">
        <f>AJ25+AJ26</f>
        <v>0</v>
      </c>
      <c r="AK27" s="264"/>
      <c r="AL27" s="263">
        <f>AL25+AL26</f>
        <v>0</v>
      </c>
      <c r="AM27" s="264"/>
      <c r="AN27" s="263">
        <f>AN25+AN26</f>
        <v>0</v>
      </c>
      <c r="AO27" s="264"/>
      <c r="AP27" s="263">
        <f>RANK(AR27,($AR$7,$AR$11,$AR$15,$AR$19,$AR$23,$AR$27,$AR$31,$AR$35))</f>
        <v>1</v>
      </c>
      <c r="AQ27" s="265"/>
      <c r="AR27" s="79">
        <f t="shared" si="0"/>
        <v>0</v>
      </c>
    </row>
    <row r="28" spans="2:44" ht="18" customHeight="1">
      <c r="B28" s="231"/>
      <c r="C28" s="239"/>
      <c r="D28" s="240"/>
      <c r="E28" s="240"/>
      <c r="F28" s="240"/>
      <c r="G28" s="241"/>
      <c r="H28" s="86" t="str">
        <f>IF(Y8="","",Y8)</f>
        <v/>
      </c>
      <c r="I28" s="81" t="s">
        <v>105</v>
      </c>
      <c r="J28" s="87" t="str">
        <f>IF(W8="","",W8)</f>
        <v/>
      </c>
      <c r="K28" s="86" t="str">
        <f>IF(Y12="","",Y12)</f>
        <v/>
      </c>
      <c r="L28" s="81" t="s">
        <v>105</v>
      </c>
      <c r="M28" s="87" t="str">
        <f>IF(W12="","",W12)</f>
        <v/>
      </c>
      <c r="N28" s="100" t="str">
        <f>IF(Y16="","",Y16)</f>
        <v/>
      </c>
      <c r="O28" s="81" t="s">
        <v>113</v>
      </c>
      <c r="P28" s="87" t="str">
        <f>IF(W16="","",W16)</f>
        <v/>
      </c>
      <c r="Q28" s="100" t="str">
        <f>IF(Y20="","",Y20)</f>
        <v/>
      </c>
      <c r="R28" s="81" t="s">
        <v>113</v>
      </c>
      <c r="S28" s="87" t="str">
        <f>IF(W20="","",W20)</f>
        <v/>
      </c>
      <c r="T28" s="100" t="str">
        <f>IF(Y24="","",Y24)</f>
        <v/>
      </c>
      <c r="U28" s="81" t="s">
        <v>113</v>
      </c>
      <c r="V28" s="87" t="str">
        <f>IF(W24="","",W24)</f>
        <v/>
      </c>
      <c r="W28" s="248"/>
      <c r="X28" s="249"/>
      <c r="Y28" s="250"/>
      <c r="Z28" s="80"/>
      <c r="AA28" s="81" t="s">
        <v>113</v>
      </c>
      <c r="AB28" s="82"/>
      <c r="AC28" s="80"/>
      <c r="AD28" s="81" t="s">
        <v>113</v>
      </c>
      <c r="AE28" s="82"/>
      <c r="AF28" s="277"/>
      <c r="AG28" s="278"/>
      <c r="AH28" s="281"/>
      <c r="AI28" s="282"/>
      <c r="AJ28" s="281"/>
      <c r="AK28" s="282"/>
      <c r="AL28" s="281"/>
      <c r="AM28" s="282"/>
      <c r="AN28" s="281"/>
      <c r="AO28" s="282"/>
      <c r="AP28" s="281"/>
      <c r="AQ28" s="285"/>
      <c r="AR28" s="79">
        <f t="shared" si="0"/>
        <v>0</v>
      </c>
    </row>
    <row r="29" spans="2:44" ht="18" customHeight="1">
      <c r="B29" s="266" t="s">
        <v>118</v>
      </c>
      <c r="C29" s="267" t="s">
        <v>202</v>
      </c>
      <c r="D29" s="268"/>
      <c r="E29" s="268"/>
      <c r="F29" s="268"/>
      <c r="G29" s="269"/>
      <c r="H29" s="91"/>
      <c r="I29" s="92" t="str">
        <f>IF(H30="","",IF(H30-J30&gt;0,"○",IF(H30-J30=0,"△","●")))</f>
        <v/>
      </c>
      <c r="J29" s="94"/>
      <c r="K29" s="91"/>
      <c r="L29" s="92" t="str">
        <f>IF(K30="","",IF(K30-M30&gt;0,"○",IF(K30-M30=0,"△","●")))</f>
        <v/>
      </c>
      <c r="M29" s="94"/>
      <c r="N29" s="91"/>
      <c r="O29" s="92" t="str">
        <f>IF(N30="","",IF(N30-P30&gt;0,"○",IF(N30-P30=0,"△","●")))</f>
        <v/>
      </c>
      <c r="P29" s="94"/>
      <c r="Q29" s="91"/>
      <c r="R29" s="92" t="str">
        <f>IF(Q30="","",IF(Q30-S30&gt;0,"○",IF(Q30-S30=0,"△","●")))</f>
        <v/>
      </c>
      <c r="S29" s="94"/>
      <c r="T29" s="91"/>
      <c r="U29" s="92" t="str">
        <f>IF(T30="","",IF(T30-V30&gt;0,"○",IF(T30-V30=0,"△","●")))</f>
        <v/>
      </c>
      <c r="V29" s="94"/>
      <c r="W29" s="91"/>
      <c r="X29" s="92" t="str">
        <f>IF(W30="","",IF(W30-Y30&gt;0,"○",IF(W30-Y30=0,"△","●")))</f>
        <v/>
      </c>
      <c r="Y29" s="93"/>
      <c r="Z29" s="270"/>
      <c r="AA29" s="271"/>
      <c r="AB29" s="272"/>
      <c r="AC29" s="91"/>
      <c r="AD29" s="92" t="str">
        <f>IF(ISBLANK(AC30),"",IF(AC30-AE30&gt;0,"○",IF(AC30-AE30=0,"△","●")))</f>
        <v/>
      </c>
      <c r="AE29" s="94"/>
      <c r="AF29" s="261" t="s">
        <v>111</v>
      </c>
      <c r="AG29" s="262"/>
      <c r="AH29" s="263">
        <f>COUNTIF(H29:AE29,"○")*3+COUNTIF(H29:AE29,"△")*1</f>
        <v>0</v>
      </c>
      <c r="AI29" s="264"/>
      <c r="AJ29" s="263">
        <f>AB6+AB10+AB14+AB18+AB22+AB26+AC30</f>
        <v>0</v>
      </c>
      <c r="AK29" s="264"/>
      <c r="AL29" s="263">
        <f>Z6+Z10+Z14+Z18+Z22+Z26+AE30</f>
        <v>0</v>
      </c>
      <c r="AM29" s="264"/>
      <c r="AN29" s="263">
        <f>AJ29-AL29</f>
        <v>0</v>
      </c>
      <c r="AO29" s="264"/>
      <c r="AP29" s="263">
        <f>RANK(AR29,($AR$5,$AR$9,$AR$13,$AR$17,$AR$21,$AR$25,$AR$29,$AR$33))</f>
        <v>1</v>
      </c>
      <c r="AQ29" s="265"/>
      <c r="AR29" s="79">
        <f t="shared" si="0"/>
        <v>0</v>
      </c>
    </row>
    <row r="30" spans="2:44" ht="18" customHeight="1">
      <c r="B30" s="231"/>
      <c r="C30" s="236"/>
      <c r="D30" s="237"/>
      <c r="E30" s="237"/>
      <c r="F30" s="237"/>
      <c r="G30" s="238"/>
      <c r="H30" s="103" t="str">
        <f>IF(AB6="","",AB6)</f>
        <v/>
      </c>
      <c r="I30" s="104" t="s">
        <v>105</v>
      </c>
      <c r="J30" s="105" t="str">
        <f>IF(Z6="","",Z6)</f>
        <v/>
      </c>
      <c r="K30" s="106" t="str">
        <f>IF(AB10="","",AB10)</f>
        <v/>
      </c>
      <c r="L30" s="104" t="s">
        <v>105</v>
      </c>
      <c r="M30" s="105" t="str">
        <f>IF(Z10="","",Z10)</f>
        <v/>
      </c>
      <c r="N30" s="103" t="str">
        <f>IF(AB14="","",AB14)</f>
        <v/>
      </c>
      <c r="O30" s="104" t="s">
        <v>113</v>
      </c>
      <c r="P30" s="105" t="str">
        <f>IF(Z14="","",Z14)</f>
        <v/>
      </c>
      <c r="Q30" s="106" t="str">
        <f>IF(AB18="","",AB18)</f>
        <v/>
      </c>
      <c r="R30" s="104" t="s">
        <v>113</v>
      </c>
      <c r="S30" s="105" t="str">
        <f>IF(Z18="","",Z18)</f>
        <v/>
      </c>
      <c r="T30" s="106" t="str">
        <f>IF(AB22="","",AB22)</f>
        <v/>
      </c>
      <c r="U30" s="104" t="s">
        <v>113</v>
      </c>
      <c r="V30" s="105" t="str">
        <f>IF(Z22="","",Z22)</f>
        <v/>
      </c>
      <c r="W30" s="106" t="str">
        <f>IF(AB26="","",AB26)</f>
        <v/>
      </c>
      <c r="X30" s="104" t="s">
        <v>113</v>
      </c>
      <c r="Y30" s="105" t="str">
        <f>IF(Z26="","",Z26)</f>
        <v/>
      </c>
      <c r="Z30" s="245"/>
      <c r="AA30" s="246"/>
      <c r="AB30" s="247"/>
      <c r="AC30" s="107"/>
      <c r="AD30" s="104" t="s">
        <v>105</v>
      </c>
      <c r="AE30" s="108"/>
      <c r="AF30" s="256" t="s">
        <v>112</v>
      </c>
      <c r="AG30" s="257"/>
      <c r="AH30" s="258">
        <f>+COUNTIF(H31:AE31,"○")*3+COUNTIF(H31:AE31,"△")*1</f>
        <v>0</v>
      </c>
      <c r="AI30" s="259"/>
      <c r="AJ30" s="258">
        <f>+AB8+AB12+AB16+AB20+AB24+AB28+AC32</f>
        <v>0</v>
      </c>
      <c r="AK30" s="259"/>
      <c r="AL30" s="258">
        <f>+Z8+Z12+Z16+Z20+Z24+Z28+AE32</f>
        <v>0</v>
      </c>
      <c r="AM30" s="259"/>
      <c r="AN30" s="258">
        <f>AJ30-AL30</f>
        <v>0</v>
      </c>
      <c r="AO30" s="259"/>
      <c r="AP30" s="258">
        <f>RANK(AR30,($AR$6,$AR$10,$AR$14,$AR$18,$AR$22,$AR$26,$AR$30,$AR$34))</f>
        <v>1</v>
      </c>
      <c r="AQ30" s="260"/>
      <c r="AR30" s="79">
        <f t="shared" si="0"/>
        <v>0</v>
      </c>
    </row>
    <row r="31" spans="2:44" ht="18" customHeight="1">
      <c r="B31" s="231"/>
      <c r="C31" s="236"/>
      <c r="D31" s="237"/>
      <c r="E31" s="237"/>
      <c r="F31" s="237"/>
      <c r="G31" s="238"/>
      <c r="H31" s="86"/>
      <c r="I31" s="81" t="str">
        <f>IF(H32="","",IF(H32-J32&gt;0,"○",IF(H32-J32=0,"△","●")))</f>
        <v/>
      </c>
      <c r="J31" s="87"/>
      <c r="K31" s="86"/>
      <c r="L31" s="81" t="str">
        <f>IF(K32="","",IF(K32-M32&gt;0,"○",IF(K32-M32=0,"△","●")))</f>
        <v/>
      </c>
      <c r="M31" s="87"/>
      <c r="N31" s="86"/>
      <c r="O31" s="81" t="str">
        <f>IF(N32="","",IF(N32-P32&gt;0,"○",IF(N32-P32=0,"△","●")))</f>
        <v/>
      </c>
      <c r="P31" s="87"/>
      <c r="Q31" s="86"/>
      <c r="R31" s="81" t="str">
        <f>IF(Q32="","",IF(Q32-S32&gt;0,"○",IF(Q32-S32=0,"△","●")))</f>
        <v/>
      </c>
      <c r="S31" s="87"/>
      <c r="T31" s="86"/>
      <c r="U31" s="81" t="str">
        <f>IF(T32="","",IF(T32-V32&gt;0,"○",IF(T32-V32=0,"△","●")))</f>
        <v/>
      </c>
      <c r="V31" s="87"/>
      <c r="W31" s="86"/>
      <c r="X31" s="81" t="str">
        <f>IF(W32="","",IF(W32-Y32&gt;0,"○",IF(W32-Y32=0,"△","●")))</f>
        <v/>
      </c>
      <c r="Y31" s="102"/>
      <c r="Z31" s="245"/>
      <c r="AA31" s="246"/>
      <c r="AB31" s="247"/>
      <c r="AC31" s="86"/>
      <c r="AD31" s="81" t="str">
        <f>IF(ISBLANK(AC32),"",IF(AC32-AE32&gt;0,"○",IF(AC32-AE32=0,"△","●")))</f>
        <v/>
      </c>
      <c r="AE31" s="87"/>
      <c r="AF31" s="291" t="s">
        <v>107</v>
      </c>
      <c r="AG31" s="292"/>
      <c r="AH31" s="279">
        <f>AH29+AH30</f>
        <v>0</v>
      </c>
      <c r="AI31" s="280"/>
      <c r="AJ31" s="279">
        <f>AJ29+AJ30</f>
        <v>0</v>
      </c>
      <c r="AK31" s="280"/>
      <c r="AL31" s="279">
        <f>AL29+AL30</f>
        <v>0</v>
      </c>
      <c r="AM31" s="280"/>
      <c r="AN31" s="279">
        <f>AN29+AN30</f>
        <v>0</v>
      </c>
      <c r="AO31" s="280"/>
      <c r="AP31" s="279">
        <f>RANK(AR31,($AR$7,$AR$11,$AR$15,$AR$19,$AR$23,$AR$27,$AR$31,$AR$35))</f>
        <v>1</v>
      </c>
      <c r="AQ31" s="284"/>
      <c r="AR31" s="79">
        <f t="shared" si="0"/>
        <v>0</v>
      </c>
    </row>
    <row r="32" spans="2:44" ht="18" customHeight="1">
      <c r="B32" s="232"/>
      <c r="C32" s="239"/>
      <c r="D32" s="240"/>
      <c r="E32" s="240"/>
      <c r="F32" s="240"/>
      <c r="G32" s="241"/>
      <c r="H32" s="101" t="str">
        <f>IF(AB8="","",AB8)</f>
        <v/>
      </c>
      <c r="I32" s="89" t="s">
        <v>105</v>
      </c>
      <c r="J32" s="99" t="str">
        <f>IF(Z8="","",Z8)</f>
        <v/>
      </c>
      <c r="K32" s="101" t="str">
        <f>IF(AB12="","",AB12)</f>
        <v/>
      </c>
      <c r="L32" s="89" t="s">
        <v>105</v>
      </c>
      <c r="M32" s="99" t="str">
        <f>IF(Z12="","",Z12)</f>
        <v/>
      </c>
      <c r="N32" s="98" t="str">
        <f>IF(AB16="","",AB16)</f>
        <v/>
      </c>
      <c r="O32" s="89" t="s">
        <v>113</v>
      </c>
      <c r="P32" s="99" t="str">
        <f>IF(Z16="","",Z16)</f>
        <v/>
      </c>
      <c r="Q32" s="101" t="str">
        <f>IF(AB20="","",AB20)</f>
        <v/>
      </c>
      <c r="R32" s="89" t="s">
        <v>113</v>
      </c>
      <c r="S32" s="99" t="str">
        <f>IF(Z20="","",Z20)</f>
        <v/>
      </c>
      <c r="T32" s="101" t="str">
        <f>IF(AB24="","",AB24)</f>
        <v/>
      </c>
      <c r="U32" s="89" t="s">
        <v>113</v>
      </c>
      <c r="V32" s="99" t="str">
        <f>IF(Z24="","",Z24)</f>
        <v/>
      </c>
      <c r="W32" s="101" t="str">
        <f>IF(AB28="","",AB28)</f>
        <v/>
      </c>
      <c r="X32" s="89" t="s">
        <v>113</v>
      </c>
      <c r="Y32" s="99" t="str">
        <f>IF(Z28="","",Z28)</f>
        <v/>
      </c>
      <c r="Z32" s="248"/>
      <c r="AA32" s="249"/>
      <c r="AB32" s="250"/>
      <c r="AC32" s="88"/>
      <c r="AD32" s="89" t="s">
        <v>113</v>
      </c>
      <c r="AE32" s="90"/>
      <c r="AF32" s="277"/>
      <c r="AG32" s="278"/>
      <c r="AH32" s="281"/>
      <c r="AI32" s="282"/>
      <c r="AJ32" s="281"/>
      <c r="AK32" s="282"/>
      <c r="AL32" s="281"/>
      <c r="AM32" s="282"/>
      <c r="AN32" s="281"/>
      <c r="AO32" s="282"/>
      <c r="AP32" s="281"/>
      <c r="AQ32" s="285"/>
      <c r="AR32" s="79">
        <f t="shared" si="0"/>
        <v>0</v>
      </c>
    </row>
    <row r="33" spans="2:44" ht="18" customHeight="1">
      <c r="B33" s="231" t="s">
        <v>119</v>
      </c>
      <c r="C33" s="236" t="s">
        <v>200</v>
      </c>
      <c r="D33" s="237"/>
      <c r="E33" s="237"/>
      <c r="F33" s="237"/>
      <c r="G33" s="238"/>
      <c r="H33" s="86"/>
      <c r="I33" s="92" t="str">
        <f>IF(H34="","",IF(H34-J34&gt;0,"○",IF(H34-J34=0,"△","●")))</f>
        <v/>
      </c>
      <c r="J33" s="87"/>
      <c r="K33" s="86"/>
      <c r="L33" s="81" t="str">
        <f>IF(K34="","",IF(K34-M34&gt;0,"○",IF(K34-M34=0,"△","●")))</f>
        <v/>
      </c>
      <c r="M33" s="87"/>
      <c r="N33" s="86"/>
      <c r="O33" s="81" t="str">
        <f>IF(N34="","",IF(N34-P34&gt;0,"○",IF(N34-P34=0,"△","●")))</f>
        <v/>
      </c>
      <c r="P33" s="87"/>
      <c r="Q33" s="86"/>
      <c r="R33" s="81" t="str">
        <f>IF(Q34="","",IF(Q34-S34&gt;0,"○",IF(Q34-S34=0,"△","●")))</f>
        <v/>
      </c>
      <c r="S33" s="87"/>
      <c r="T33" s="86"/>
      <c r="U33" s="81" t="str">
        <f>IF(T34="","",IF(T34-V34&gt;0,"○",IF(T34-V34=0,"△","●")))</f>
        <v/>
      </c>
      <c r="V33" s="87"/>
      <c r="W33" s="86"/>
      <c r="X33" s="81" t="str">
        <f>IF(W34="","",IF(W34-Y34&gt;0,"○",IF(W34-Y34=0,"△","●")))</f>
        <v/>
      </c>
      <c r="Y33" s="87"/>
      <c r="Z33" s="86"/>
      <c r="AA33" s="81" t="str">
        <f>IF(Z34="","",IF(Z34-AB34&gt;0,"○",IF(Z34-AB34=0,"△","●")))</f>
        <v/>
      </c>
      <c r="AB33" s="102"/>
      <c r="AC33" s="270"/>
      <c r="AD33" s="271"/>
      <c r="AE33" s="272"/>
      <c r="AF33" s="273" t="s">
        <v>111</v>
      </c>
      <c r="AG33" s="274"/>
      <c r="AH33" s="263">
        <f>COUNTIF(H33:AE33,"○")*3+COUNTIF(H33:AE33,"△")*1</f>
        <v>0</v>
      </c>
      <c r="AI33" s="264"/>
      <c r="AJ33" s="263">
        <f>AE6+AE10+AE14+AE18+AE22+AE26+AE30</f>
        <v>0</v>
      </c>
      <c r="AK33" s="264"/>
      <c r="AL33" s="263">
        <f>AC6+AC10+AC14+AC18+AC22+AC26+AC30</f>
        <v>0</v>
      </c>
      <c r="AM33" s="264"/>
      <c r="AN33" s="263">
        <f>AJ33-AL33</f>
        <v>0</v>
      </c>
      <c r="AO33" s="264"/>
      <c r="AP33" s="263">
        <f>RANK(AR33,($AR$5,$AR$9,$AR$13,$AR$17,$AR$21,$AR$25,$AR$29,$AR$33))</f>
        <v>1</v>
      </c>
      <c r="AQ33" s="265"/>
      <c r="AR33" s="79">
        <f t="shared" si="0"/>
        <v>0</v>
      </c>
    </row>
    <row r="34" spans="2:44" ht="18" customHeight="1">
      <c r="B34" s="231"/>
      <c r="C34" s="236"/>
      <c r="D34" s="237"/>
      <c r="E34" s="237"/>
      <c r="F34" s="237"/>
      <c r="G34" s="238"/>
      <c r="H34" s="86" t="str">
        <f>IF(AE6="","",AE6)</f>
        <v/>
      </c>
      <c r="I34" s="104" t="s">
        <v>105</v>
      </c>
      <c r="J34" s="87" t="str">
        <f>IF(AC6="","",AC6)</f>
        <v/>
      </c>
      <c r="K34" s="100" t="str">
        <f>IF(AE10="","",AE10)</f>
        <v/>
      </c>
      <c r="L34" s="81" t="s">
        <v>105</v>
      </c>
      <c r="M34" s="87" t="str">
        <f>IF(AC10="","",AC10)</f>
        <v/>
      </c>
      <c r="N34" s="100" t="str">
        <f>IF(AE14="","",AE14)</f>
        <v/>
      </c>
      <c r="O34" s="81" t="s">
        <v>113</v>
      </c>
      <c r="P34" s="87" t="str">
        <f>IF(AC14="","",AC14)</f>
        <v/>
      </c>
      <c r="Q34" s="86" t="str">
        <f>IF(AE18="","",AE18)</f>
        <v/>
      </c>
      <c r="R34" s="81" t="s">
        <v>113</v>
      </c>
      <c r="S34" s="87" t="str">
        <f>IF(AC18="","",AC18)</f>
        <v/>
      </c>
      <c r="T34" s="100" t="str">
        <f>IF(AE22="","",AE22)</f>
        <v/>
      </c>
      <c r="U34" s="81" t="s">
        <v>113</v>
      </c>
      <c r="V34" s="87" t="str">
        <f>IF(AC22="","",AC22)</f>
        <v/>
      </c>
      <c r="W34" s="100" t="str">
        <f>IF(AE26="","",AE26)</f>
        <v/>
      </c>
      <c r="X34" s="81" t="s">
        <v>113</v>
      </c>
      <c r="Y34" s="87" t="str">
        <f>IF(AC26="","",AC26)</f>
        <v/>
      </c>
      <c r="Z34" s="100" t="str">
        <f>IF(AE30="","",AE30)</f>
        <v/>
      </c>
      <c r="AA34" s="81" t="s">
        <v>113</v>
      </c>
      <c r="AB34" s="87" t="str">
        <f>IF(AC30="","",AC30)</f>
        <v/>
      </c>
      <c r="AC34" s="245"/>
      <c r="AD34" s="246"/>
      <c r="AE34" s="247"/>
      <c r="AF34" s="256" t="s">
        <v>112</v>
      </c>
      <c r="AG34" s="257"/>
      <c r="AH34" s="258">
        <f>+COUNTIF(H35:AE35,"○")*3+COUNTIF(H35:AE35,"△")*1</f>
        <v>0</v>
      </c>
      <c r="AI34" s="259"/>
      <c r="AJ34" s="258">
        <f>+AE8+AE12+AE16+AE20+AE24+AE28+AE32</f>
        <v>0</v>
      </c>
      <c r="AK34" s="259"/>
      <c r="AL34" s="258">
        <f>+AC8+AC12+AC16+AC20+AC24+AC28+AC32</f>
        <v>0</v>
      </c>
      <c r="AM34" s="259"/>
      <c r="AN34" s="258">
        <f>AJ34-AL34</f>
        <v>0</v>
      </c>
      <c r="AO34" s="259"/>
      <c r="AP34" s="258">
        <f>RANK(AR34,($AR$6,$AR$10,$AR$14,$AR$18,$AR$22,$AR$26,$AR$30,$AR$34))</f>
        <v>1</v>
      </c>
      <c r="AQ34" s="260"/>
      <c r="AR34" s="79">
        <f t="shared" si="0"/>
        <v>0</v>
      </c>
    </row>
    <row r="35" spans="2:44" ht="18" customHeight="1">
      <c r="B35" s="231"/>
      <c r="C35" s="236"/>
      <c r="D35" s="237"/>
      <c r="E35" s="237"/>
      <c r="F35" s="237"/>
      <c r="G35" s="238"/>
      <c r="H35" s="95"/>
      <c r="I35" s="81" t="str">
        <f>IF(H36="","",IF(H36-J36&gt;0,"○",IF(H36-J36=0,"△","●")))</f>
        <v/>
      </c>
      <c r="J35" s="97"/>
      <c r="K35" s="95"/>
      <c r="L35" s="84" t="str">
        <f>IF(K36="","",IF(K36-M36&gt;0,"○",IF(K36-M36=0,"△","●")))</f>
        <v/>
      </c>
      <c r="M35" s="97"/>
      <c r="N35" s="95"/>
      <c r="O35" s="84" t="str">
        <f>IF(N36="","",IF(N36-P36&gt;0,"○",IF(N36-P36=0,"△","●")))</f>
        <v/>
      </c>
      <c r="P35" s="97"/>
      <c r="Q35" s="95"/>
      <c r="R35" s="84" t="str">
        <f>IF(Q36="","",IF(Q36-S36&gt;0,"○",IF(Q36-S36=0,"△","●")))</f>
        <v/>
      </c>
      <c r="S35" s="97"/>
      <c r="T35" s="95"/>
      <c r="U35" s="84" t="str">
        <f>IF(T36="","",IF(T36-V36&gt;0,"○",IF(T36-V36=0,"△","●")))</f>
        <v/>
      </c>
      <c r="V35" s="97"/>
      <c r="W35" s="95"/>
      <c r="X35" s="84" t="str">
        <f>IF(W36="","",IF(W36-Y36&gt;0,"○",IF(W36-Y36=0,"△","●")))</f>
        <v/>
      </c>
      <c r="Y35" s="97"/>
      <c r="Z35" s="95"/>
      <c r="AA35" s="84" t="str">
        <f>IF(Z36="","",IF(Z36-AB36&gt;0,"○",IF(Z36-AB36=0,"△","●")))</f>
        <v/>
      </c>
      <c r="AB35" s="96"/>
      <c r="AC35" s="245"/>
      <c r="AD35" s="246"/>
      <c r="AE35" s="247"/>
      <c r="AF35" s="261" t="s">
        <v>107</v>
      </c>
      <c r="AG35" s="262"/>
      <c r="AH35" s="279">
        <f>AH33+AH34</f>
        <v>0</v>
      </c>
      <c r="AI35" s="280"/>
      <c r="AJ35" s="279">
        <f>AJ33+AJ34</f>
        <v>0</v>
      </c>
      <c r="AK35" s="280"/>
      <c r="AL35" s="279">
        <f>AL33+AL34</f>
        <v>0</v>
      </c>
      <c r="AM35" s="280"/>
      <c r="AN35" s="279">
        <f>AN33+AN34</f>
        <v>0</v>
      </c>
      <c r="AO35" s="280"/>
      <c r="AP35" s="279">
        <f>RANK(AR35,($AR$7,$AR$11,$AR$15,$AR$19,$AR$23,$AR$27,$AR$31,$AR$35))</f>
        <v>1</v>
      </c>
      <c r="AQ35" s="284"/>
      <c r="AR35" s="79">
        <f t="shared" si="0"/>
        <v>0</v>
      </c>
    </row>
    <row r="36" spans="2:44" ht="18" customHeight="1" thickBot="1">
      <c r="B36" s="294"/>
      <c r="C36" s="295"/>
      <c r="D36" s="296"/>
      <c r="E36" s="296"/>
      <c r="F36" s="296"/>
      <c r="G36" s="297"/>
      <c r="H36" s="109" t="str">
        <f>IF(AE8="","",AE8)</f>
        <v/>
      </c>
      <c r="I36" s="110" t="s">
        <v>105</v>
      </c>
      <c r="J36" s="111" t="str">
        <f>IF(AC8="","",AC8)</f>
        <v/>
      </c>
      <c r="K36" s="112" t="str">
        <f>IF(AE12="","",AE12)</f>
        <v/>
      </c>
      <c r="L36" s="110" t="s">
        <v>105</v>
      </c>
      <c r="M36" s="111" t="str">
        <f>IF(AC12="","",AC12)</f>
        <v/>
      </c>
      <c r="N36" s="112" t="str">
        <f>IF(AE16="","",AE16)</f>
        <v/>
      </c>
      <c r="O36" s="110" t="s">
        <v>113</v>
      </c>
      <c r="P36" s="111" t="str">
        <f>IF(AC16="","",AC16)</f>
        <v/>
      </c>
      <c r="Q36" s="109" t="str">
        <f>IF(AE20="","",AE20)</f>
        <v/>
      </c>
      <c r="R36" s="110" t="s">
        <v>113</v>
      </c>
      <c r="S36" s="111" t="str">
        <f>IF(AC20="","",AC20)</f>
        <v/>
      </c>
      <c r="T36" s="112" t="str">
        <f>IF(AE24="","",AE24)</f>
        <v/>
      </c>
      <c r="U36" s="110" t="s">
        <v>113</v>
      </c>
      <c r="V36" s="111" t="str">
        <f>IF(AC24="","",AC24)</f>
        <v/>
      </c>
      <c r="W36" s="112" t="str">
        <f>IF(AE28="","",AE28)</f>
        <v/>
      </c>
      <c r="X36" s="110" t="s">
        <v>113</v>
      </c>
      <c r="Y36" s="111" t="str">
        <f>IF(AC28="","",AC28)</f>
        <v/>
      </c>
      <c r="Z36" s="112" t="str">
        <f>IF(AE32="","",AE32)</f>
        <v/>
      </c>
      <c r="AA36" s="110" t="s">
        <v>113</v>
      </c>
      <c r="AB36" s="111" t="str">
        <f>IF(AC32="","",AC32)</f>
        <v/>
      </c>
      <c r="AC36" s="298"/>
      <c r="AD36" s="299"/>
      <c r="AE36" s="300"/>
      <c r="AF36" s="301"/>
      <c r="AG36" s="302"/>
      <c r="AH36" s="289"/>
      <c r="AI36" s="290"/>
      <c r="AJ36" s="289"/>
      <c r="AK36" s="290"/>
      <c r="AL36" s="289"/>
      <c r="AM36" s="290"/>
      <c r="AN36" s="289"/>
      <c r="AO36" s="290"/>
      <c r="AP36" s="289"/>
      <c r="AQ36" s="293"/>
      <c r="AR36" s="79">
        <f t="shared" si="0"/>
        <v>0</v>
      </c>
    </row>
  </sheetData>
  <mergeCells count="188">
    <mergeCell ref="AL33:AM33"/>
    <mergeCell ref="AN33:AO33"/>
    <mergeCell ref="AP33:AQ33"/>
    <mergeCell ref="AH34:AI34"/>
    <mergeCell ref="AJ34:AK34"/>
    <mergeCell ref="AL34:AM34"/>
    <mergeCell ref="AN34:AO34"/>
    <mergeCell ref="AP34:AQ34"/>
    <mergeCell ref="AL35:AM36"/>
    <mergeCell ref="AN35:AO36"/>
    <mergeCell ref="AP35:AQ36"/>
    <mergeCell ref="B33:B36"/>
    <mergeCell ref="C33:G36"/>
    <mergeCell ref="AC33:AE36"/>
    <mergeCell ref="AF33:AG33"/>
    <mergeCell ref="AH33:AI33"/>
    <mergeCell ref="AJ33:AK33"/>
    <mergeCell ref="AF35:AG36"/>
    <mergeCell ref="AH35:AI36"/>
    <mergeCell ref="AJ35:AK36"/>
    <mergeCell ref="AF34:AG34"/>
    <mergeCell ref="AF31:AG32"/>
    <mergeCell ref="AH31:AI32"/>
    <mergeCell ref="AJ31:AK32"/>
    <mergeCell ref="AL31:AM32"/>
    <mergeCell ref="AN31:AO32"/>
    <mergeCell ref="AP31:AQ32"/>
    <mergeCell ref="AN29:AO29"/>
    <mergeCell ref="AP29:AQ29"/>
    <mergeCell ref="AF30:AG30"/>
    <mergeCell ref="AH30:AI30"/>
    <mergeCell ref="AJ30:AK30"/>
    <mergeCell ref="AL30:AM30"/>
    <mergeCell ref="AN30:AO30"/>
    <mergeCell ref="AP30:AQ30"/>
    <mergeCell ref="AL27:AM28"/>
    <mergeCell ref="AN27:AO28"/>
    <mergeCell ref="AP27:AQ28"/>
    <mergeCell ref="B29:B32"/>
    <mergeCell ref="C29:G32"/>
    <mergeCell ref="Z29:AB32"/>
    <mergeCell ref="AF29:AG29"/>
    <mergeCell ref="AH29:AI29"/>
    <mergeCell ref="AJ29:AK29"/>
    <mergeCell ref="AL29:AM29"/>
    <mergeCell ref="AL25:AM25"/>
    <mergeCell ref="AN25:AO25"/>
    <mergeCell ref="AP25:AQ25"/>
    <mergeCell ref="AF26:AG26"/>
    <mergeCell ref="AH26:AI26"/>
    <mergeCell ref="AJ26:AK26"/>
    <mergeCell ref="AL26:AM26"/>
    <mergeCell ref="AN26:AO26"/>
    <mergeCell ref="AP26:AQ26"/>
    <mergeCell ref="B25:B28"/>
    <mergeCell ref="C25:G28"/>
    <mergeCell ref="W25:Y28"/>
    <mergeCell ref="AF25:AG25"/>
    <mergeCell ref="AH25:AI25"/>
    <mergeCell ref="AJ25:AK25"/>
    <mergeCell ref="AF27:AG28"/>
    <mergeCell ref="AH27:AI28"/>
    <mergeCell ref="AJ27:AK28"/>
    <mergeCell ref="AF23:AG24"/>
    <mergeCell ref="AH23:AI24"/>
    <mergeCell ref="AJ23:AK24"/>
    <mergeCell ref="AL23:AM24"/>
    <mergeCell ref="AN23:AO24"/>
    <mergeCell ref="AP23:AQ24"/>
    <mergeCell ref="AN21:AO21"/>
    <mergeCell ref="AP21:AQ21"/>
    <mergeCell ref="AF22:AG22"/>
    <mergeCell ref="AH22:AI22"/>
    <mergeCell ref="AJ22:AK22"/>
    <mergeCell ref="AL22:AM22"/>
    <mergeCell ref="AN22:AO22"/>
    <mergeCell ref="AP22:AQ22"/>
    <mergeCell ref="AL19:AM20"/>
    <mergeCell ref="AN19:AO20"/>
    <mergeCell ref="AP19:AQ20"/>
    <mergeCell ref="B21:B24"/>
    <mergeCell ref="C21:G24"/>
    <mergeCell ref="T21:V24"/>
    <mergeCell ref="AF21:AG21"/>
    <mergeCell ref="AH21:AI21"/>
    <mergeCell ref="AJ21:AK21"/>
    <mergeCell ref="AL21:AM21"/>
    <mergeCell ref="AL17:AM17"/>
    <mergeCell ref="AN17:AO17"/>
    <mergeCell ref="AP17:AQ17"/>
    <mergeCell ref="AF18:AG18"/>
    <mergeCell ref="AH18:AI18"/>
    <mergeCell ref="AJ18:AK18"/>
    <mergeCell ref="AL18:AM18"/>
    <mergeCell ref="AN18:AO18"/>
    <mergeCell ref="AP18:AQ18"/>
    <mergeCell ref="B17:B20"/>
    <mergeCell ref="C17:G20"/>
    <mergeCell ref="Q17:S20"/>
    <mergeCell ref="AF17:AG17"/>
    <mergeCell ref="AH17:AI17"/>
    <mergeCell ref="AJ17:AK17"/>
    <mergeCell ref="AF19:AG20"/>
    <mergeCell ref="AH19:AI20"/>
    <mergeCell ref="AJ19:AK20"/>
    <mergeCell ref="AF15:AG16"/>
    <mergeCell ref="AH15:AI16"/>
    <mergeCell ref="AJ15:AK16"/>
    <mergeCell ref="AL15:AM16"/>
    <mergeCell ref="AN15:AO16"/>
    <mergeCell ref="AP15:AQ16"/>
    <mergeCell ref="AN13:AO13"/>
    <mergeCell ref="AP13:AQ13"/>
    <mergeCell ref="AF14:AG14"/>
    <mergeCell ref="AH14:AI14"/>
    <mergeCell ref="AJ14:AK14"/>
    <mergeCell ref="AL14:AM14"/>
    <mergeCell ref="AN14:AO14"/>
    <mergeCell ref="AP14:AQ14"/>
    <mergeCell ref="AL11:AM12"/>
    <mergeCell ref="AN11:AO12"/>
    <mergeCell ref="AP11:AQ12"/>
    <mergeCell ref="B13:B16"/>
    <mergeCell ref="C13:G16"/>
    <mergeCell ref="N13:P16"/>
    <mergeCell ref="AF13:AG13"/>
    <mergeCell ref="AH13:AI13"/>
    <mergeCell ref="AJ13:AK13"/>
    <mergeCell ref="AL13:AM13"/>
    <mergeCell ref="AL9:AM9"/>
    <mergeCell ref="AN9:AO9"/>
    <mergeCell ref="AP9:AQ9"/>
    <mergeCell ref="AF10:AG10"/>
    <mergeCell ref="AH10:AI10"/>
    <mergeCell ref="AJ10:AK10"/>
    <mergeCell ref="AL10:AM10"/>
    <mergeCell ref="AN10:AO10"/>
    <mergeCell ref="AP10:AQ10"/>
    <mergeCell ref="B9:B12"/>
    <mergeCell ref="C9:G12"/>
    <mergeCell ref="K9:M12"/>
    <mergeCell ref="AF9:AG9"/>
    <mergeCell ref="AH9:AI9"/>
    <mergeCell ref="AJ9:AK9"/>
    <mergeCell ref="AF11:AG12"/>
    <mergeCell ref="AH11:AI12"/>
    <mergeCell ref="AJ11:AK12"/>
    <mergeCell ref="AF7:AG8"/>
    <mergeCell ref="AH7:AI8"/>
    <mergeCell ref="AJ7:AK8"/>
    <mergeCell ref="AL7:AM8"/>
    <mergeCell ref="AN7:AO8"/>
    <mergeCell ref="AP7:AQ8"/>
    <mergeCell ref="AL5:AM5"/>
    <mergeCell ref="AN5:AO5"/>
    <mergeCell ref="AP5:AQ5"/>
    <mergeCell ref="AF6:AG6"/>
    <mergeCell ref="AH6:AI6"/>
    <mergeCell ref="AJ6:AK6"/>
    <mergeCell ref="AL6:AM6"/>
    <mergeCell ref="AN6:AO6"/>
    <mergeCell ref="AP6:AQ6"/>
    <mergeCell ref="AJ4:AK4"/>
    <mergeCell ref="AL4:AM4"/>
    <mergeCell ref="AN4:AO4"/>
    <mergeCell ref="AP4:AQ4"/>
    <mergeCell ref="B5:B8"/>
    <mergeCell ref="C5:G8"/>
    <mergeCell ref="H5:J8"/>
    <mergeCell ref="AF5:AG5"/>
    <mergeCell ref="AH5:AI5"/>
    <mergeCell ref="AJ5:AK5"/>
    <mergeCell ref="T4:V4"/>
    <mergeCell ref="W4:Y4"/>
    <mergeCell ref="Z4:AB4"/>
    <mergeCell ref="AC4:AE4"/>
    <mergeCell ref="AF4:AG4"/>
    <mergeCell ref="AH4:AI4"/>
    <mergeCell ref="B1:AQ1"/>
    <mergeCell ref="Y2:AE2"/>
    <mergeCell ref="AI2:AK2"/>
    <mergeCell ref="AM2:AQ2"/>
    <mergeCell ref="B3:AQ3"/>
    <mergeCell ref="B4:G4"/>
    <mergeCell ref="H4:J4"/>
    <mergeCell ref="K4:M4"/>
    <mergeCell ref="N4:P4"/>
    <mergeCell ref="Q4:S4"/>
  </mergeCells>
  <phoneticPr fontId="1"/>
  <conditionalFormatting sqref="H4:AG4">
    <cfRule type="cellIs" dxfId="39" priority="5" stopIfTrue="1" operator="equal">
      <formula>0</formula>
    </cfRule>
  </conditionalFormatting>
  <conditionalFormatting sqref="H4:AE4">
    <cfRule type="cellIs" dxfId="38" priority="4" stopIfTrue="1" operator="equal">
      <formula>0</formula>
    </cfRule>
  </conditionalFormatting>
  <conditionalFormatting sqref="AF4:AG4">
    <cfRule type="cellIs" dxfId="37" priority="3" stopIfTrue="1" operator="equal">
      <formula>0</formula>
    </cfRule>
  </conditionalFormatting>
  <conditionalFormatting sqref="AF4:AG4">
    <cfRule type="cellIs" dxfId="36" priority="2" stopIfTrue="1" operator="equal">
      <formula>0</formula>
    </cfRule>
  </conditionalFormatting>
  <conditionalFormatting sqref="AF4:AG4">
    <cfRule type="cellIs" dxfId="35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8" fitToWidth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R36"/>
  <sheetViews>
    <sheetView view="pageBreakPreview" zoomScale="75" zoomScaleNormal="75" zoomScaleSheetLayoutView="75" workbookViewId="0">
      <selection activeCell="AC30" sqref="AC30"/>
    </sheetView>
  </sheetViews>
  <sheetFormatPr defaultRowHeight="13.5"/>
  <cols>
    <col min="1" max="1" width="3.5" style="71" customWidth="1"/>
    <col min="2" max="2" width="6.625" style="71" customWidth="1"/>
    <col min="3" max="43" width="3.75" style="71" customWidth="1"/>
    <col min="44" max="44" width="13.75" style="71" customWidth="1"/>
    <col min="45" max="45" width="2.875" style="71" customWidth="1"/>
    <col min="46" max="46" width="20.625" style="71" customWidth="1"/>
    <col min="47" max="16384" width="9" style="71"/>
  </cols>
  <sheetData>
    <row r="1" spans="2:44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</row>
    <row r="2" spans="2:44" ht="50.1" customHeight="1" thickBo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Y2" s="210">
        <f ca="1">TODAY()</f>
        <v>43196</v>
      </c>
      <c r="Z2" s="210"/>
      <c r="AA2" s="210"/>
      <c r="AB2" s="210"/>
      <c r="AC2" s="210"/>
      <c r="AD2" s="210"/>
      <c r="AE2" s="210"/>
      <c r="AF2" s="73"/>
      <c r="AG2" s="74" t="s">
        <v>92</v>
      </c>
      <c r="AH2" s="75" t="s">
        <v>120</v>
      </c>
      <c r="AI2" s="211"/>
      <c r="AJ2" s="211"/>
      <c r="AK2" s="211"/>
      <c r="AL2" s="75" t="s">
        <v>94</v>
      </c>
      <c r="AM2" s="212" t="s">
        <v>95</v>
      </c>
      <c r="AN2" s="212"/>
      <c r="AO2" s="212"/>
      <c r="AP2" s="212"/>
      <c r="AQ2" s="212"/>
    </row>
    <row r="3" spans="2:44" ht="52.5" customHeight="1" thickBot="1">
      <c r="B3" s="213" t="s">
        <v>121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/>
    </row>
    <row r="4" spans="2:44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盛岡北</v>
      </c>
      <c r="I4" s="220"/>
      <c r="J4" s="221"/>
      <c r="K4" s="222" t="str">
        <f>C9</f>
        <v>専大北上2nd</v>
      </c>
      <c r="L4" s="223"/>
      <c r="M4" s="224"/>
      <c r="N4" s="222" t="str">
        <f>C13</f>
        <v>一関二</v>
      </c>
      <c r="O4" s="223"/>
      <c r="P4" s="224"/>
      <c r="Q4" s="222" t="str">
        <f>C17</f>
        <v>盛岡中央2nd</v>
      </c>
      <c r="R4" s="223"/>
      <c r="S4" s="224"/>
      <c r="T4" s="222" t="str">
        <f>C21</f>
        <v>水沢</v>
      </c>
      <c r="U4" s="223"/>
      <c r="V4" s="224"/>
      <c r="W4" s="222" t="str">
        <f>C25</f>
        <v>盛岡誠桜</v>
      </c>
      <c r="X4" s="223"/>
      <c r="Y4" s="224"/>
      <c r="Z4" s="222" t="str">
        <f>C29</f>
        <v>一関一</v>
      </c>
      <c r="AA4" s="223"/>
      <c r="AB4" s="224"/>
      <c r="AC4" s="222" t="str">
        <f>C33</f>
        <v>水沢工業</v>
      </c>
      <c r="AD4" s="223"/>
      <c r="AE4" s="224"/>
      <c r="AF4" s="222"/>
      <c r="AG4" s="224"/>
      <c r="AH4" s="225" t="s">
        <v>98</v>
      </c>
      <c r="AI4" s="225"/>
      <c r="AJ4" s="225" t="s">
        <v>99</v>
      </c>
      <c r="AK4" s="225"/>
      <c r="AL4" s="225" t="s">
        <v>100</v>
      </c>
      <c r="AM4" s="225"/>
      <c r="AN4" s="226" t="s">
        <v>101</v>
      </c>
      <c r="AO4" s="227"/>
      <c r="AP4" s="228" t="s">
        <v>102</v>
      </c>
      <c r="AQ4" s="229"/>
    </row>
    <row r="5" spans="2:44" ht="18" customHeight="1">
      <c r="B5" s="230" t="s">
        <v>122</v>
      </c>
      <c r="C5" s="233" t="s">
        <v>198</v>
      </c>
      <c r="D5" s="234"/>
      <c r="E5" s="234"/>
      <c r="F5" s="234"/>
      <c r="G5" s="235"/>
      <c r="H5" s="242"/>
      <c r="I5" s="243"/>
      <c r="J5" s="244"/>
      <c r="K5" s="76"/>
      <c r="L5" s="77" t="str">
        <f>IF(ISBLANK(K6),"",IF(K6-M6&gt;0,"○",IF(K6-M6=0,"△","●")))</f>
        <v/>
      </c>
      <c r="M5" s="78"/>
      <c r="N5" s="76"/>
      <c r="O5" s="77" t="str">
        <f>IF(ISBLANK(N6),"",IF(N6-P6&gt;0,"○",IF(N6-P6=0,"△","●")))</f>
        <v/>
      </c>
      <c r="P5" s="78"/>
      <c r="Q5" s="76"/>
      <c r="R5" s="77" t="str">
        <f>IF(ISBLANK(Q6),"",IF(Q6-S6&gt;0,"○",IF(Q6-S6=0,"△","●")))</f>
        <v/>
      </c>
      <c r="S5" s="78"/>
      <c r="T5" s="76"/>
      <c r="U5" s="77" t="str">
        <f>IF(ISBLANK(T6),"",IF(T6-V6&gt;0,"○",IF(T6-V6=0,"△","●")))</f>
        <v/>
      </c>
      <c r="V5" s="78"/>
      <c r="W5" s="76"/>
      <c r="X5" s="77" t="str">
        <f>IF(ISBLANK(W6),"",IF(W6-Y6&gt;0,"○",IF(W6-Y6=0,"△","●")))</f>
        <v/>
      </c>
      <c r="Y5" s="78"/>
      <c r="Z5" s="76"/>
      <c r="AA5" s="77" t="str">
        <f>IF(ISBLANK(Z6),"",IF(Z6-AB6&gt;0,"○",IF(Z6-AB6=0,"△","●")))</f>
        <v/>
      </c>
      <c r="AB5" s="78"/>
      <c r="AC5" s="76"/>
      <c r="AD5" s="77" t="str">
        <f>IF(ISBLANK(AC6),"",IF(AC6-AE6&gt;0,"○",IF(AC6-AE6=0,"△","●")))</f>
        <v/>
      </c>
      <c r="AE5" s="78"/>
      <c r="AF5" s="251" t="s">
        <v>104</v>
      </c>
      <c r="AG5" s="252"/>
      <c r="AH5" s="253">
        <f>COUNTIF(H5:AE5,"○")*3+COUNTIF(H5:AE5,"△")*1</f>
        <v>0</v>
      </c>
      <c r="AI5" s="254"/>
      <c r="AJ5" s="253">
        <f>K6+N6+Q6+T6+W6+Z6+AC6</f>
        <v>0</v>
      </c>
      <c r="AK5" s="254"/>
      <c r="AL5" s="253">
        <f>M6+P6+S6+V6+Y6+AB6+AE6</f>
        <v>0</v>
      </c>
      <c r="AM5" s="254"/>
      <c r="AN5" s="253">
        <f>AJ5-AL5</f>
        <v>0</v>
      </c>
      <c r="AO5" s="254"/>
      <c r="AP5" s="253">
        <f>RANK(AR5,($AR$5,$AR$9,$AR$13,$AR$17,$AR$21,$AR$25,$AR$29,$AR$33))</f>
        <v>1</v>
      </c>
      <c r="AQ5" s="255"/>
      <c r="AR5" s="79">
        <f>AH5*10^9+AN5*10^6+AJ5*10^3-AL5</f>
        <v>0</v>
      </c>
    </row>
    <row r="6" spans="2:44" ht="18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80"/>
      <c r="X6" s="81" t="s">
        <v>105</v>
      </c>
      <c r="Y6" s="82"/>
      <c r="Z6" s="80"/>
      <c r="AA6" s="81" t="s">
        <v>105</v>
      </c>
      <c r="AB6" s="82"/>
      <c r="AC6" s="80"/>
      <c r="AD6" s="81" t="s">
        <v>105</v>
      </c>
      <c r="AE6" s="82"/>
      <c r="AF6" s="256" t="s">
        <v>106</v>
      </c>
      <c r="AG6" s="257"/>
      <c r="AH6" s="258">
        <f>+COUNTIF(H7:AE7,"○")*3+COUNTIF(H7:AE7,"△")*1</f>
        <v>0</v>
      </c>
      <c r="AI6" s="259"/>
      <c r="AJ6" s="258">
        <f>+K8+N8+Q8+T8+W8+Z8+AC8</f>
        <v>0</v>
      </c>
      <c r="AK6" s="259"/>
      <c r="AL6" s="258">
        <f>+M8+P8+S8+V8+Y8+AB8+AE8</f>
        <v>0</v>
      </c>
      <c r="AM6" s="259"/>
      <c r="AN6" s="258">
        <f>AJ6-AL6</f>
        <v>0</v>
      </c>
      <c r="AO6" s="259"/>
      <c r="AP6" s="258">
        <f>RANK(AR6,($AR$6,$AR$10,$AR$14,$AR$18,$AR$22,$AR$26,$AR$30,$AR$34))</f>
        <v>1</v>
      </c>
      <c r="AQ6" s="260"/>
      <c r="AR6" s="79">
        <f t="shared" ref="AR6:AR36" si="0">AH6*10^9+AN6*10^6+AJ6*10^3-AL6</f>
        <v>0</v>
      </c>
    </row>
    <row r="7" spans="2:44" ht="18" customHeight="1">
      <c r="B7" s="231"/>
      <c r="C7" s="236"/>
      <c r="D7" s="237"/>
      <c r="E7" s="237"/>
      <c r="F7" s="237"/>
      <c r="G7" s="238"/>
      <c r="H7" s="245"/>
      <c r="I7" s="246"/>
      <c r="J7" s="247"/>
      <c r="K7" s="83"/>
      <c r="L7" s="84" t="str">
        <f>IF(ISBLANK(K8),"",IF(K8-M8&gt;0,"○",IF(K8-M8=0,"△","●")))</f>
        <v/>
      </c>
      <c r="M7" s="85"/>
      <c r="N7" s="83"/>
      <c r="O7" s="84" t="str">
        <f>IF(ISBLANK(N8),"",IF(N8-P8&gt;0,"○",IF(N8-P8=0,"△","●")))</f>
        <v/>
      </c>
      <c r="P7" s="85"/>
      <c r="Q7" s="83"/>
      <c r="R7" s="84" t="str">
        <f>IF(ISBLANK(Q8),"",IF(Q8-S8&gt;0,"○",IF(Q8-S8=0,"△","●")))</f>
        <v/>
      </c>
      <c r="S7" s="85"/>
      <c r="T7" s="83"/>
      <c r="U7" s="84" t="str">
        <f>IF(ISBLANK(T8),"",IF(T8-V8&gt;0,"○",IF(T8-V8=0,"△","●")))</f>
        <v/>
      </c>
      <c r="V7" s="85"/>
      <c r="W7" s="83"/>
      <c r="X7" s="84" t="str">
        <f>IF(ISBLANK(W8),"",IF(W8-Y8&gt;0,"○",IF(W8-Y8=0,"△","●")))</f>
        <v/>
      </c>
      <c r="Y7" s="85"/>
      <c r="Z7" s="83"/>
      <c r="AA7" s="84" t="str">
        <f>IF(ISBLANK(Z8),"",IF(Z8-AB8&gt;0,"○",IF(Z8-AB8=0,"△","●")))</f>
        <v/>
      </c>
      <c r="AB7" s="85"/>
      <c r="AC7" s="83"/>
      <c r="AD7" s="84" t="str">
        <f>IF(ISBLANK(AC8),"",IF(AC8-AE8&gt;0,"○",IF(AC8-AE8=0,"△","●")))</f>
        <v/>
      </c>
      <c r="AE7" s="85"/>
      <c r="AF7" s="261" t="s">
        <v>123</v>
      </c>
      <c r="AG7" s="262"/>
      <c r="AH7" s="263">
        <f>AH5+AH6</f>
        <v>0</v>
      </c>
      <c r="AI7" s="264"/>
      <c r="AJ7" s="263">
        <f>AJ5+AJ6</f>
        <v>0</v>
      </c>
      <c r="AK7" s="264"/>
      <c r="AL7" s="263">
        <f>AL5+AL6</f>
        <v>0</v>
      </c>
      <c r="AM7" s="264"/>
      <c r="AN7" s="263">
        <f>AN5+AN6</f>
        <v>0</v>
      </c>
      <c r="AO7" s="264"/>
      <c r="AP7" s="263">
        <f>RANK(AR7,($AR$7,$AR$11,$AR$15,$AR$19,$AR$23,$AR$27,$AR$31,$AR$35))</f>
        <v>1</v>
      </c>
      <c r="AQ7" s="265"/>
      <c r="AR7" s="79">
        <f t="shared" si="0"/>
        <v>0</v>
      </c>
    </row>
    <row r="8" spans="2:44" ht="18" customHeight="1">
      <c r="B8" s="232"/>
      <c r="C8" s="239"/>
      <c r="D8" s="240"/>
      <c r="E8" s="240"/>
      <c r="F8" s="240"/>
      <c r="G8" s="241"/>
      <c r="H8" s="248"/>
      <c r="I8" s="249"/>
      <c r="J8" s="250"/>
      <c r="K8" s="88"/>
      <c r="L8" s="89" t="s">
        <v>105</v>
      </c>
      <c r="M8" s="90"/>
      <c r="N8" s="88"/>
      <c r="O8" s="89" t="s">
        <v>105</v>
      </c>
      <c r="P8" s="90"/>
      <c r="Q8" s="88"/>
      <c r="R8" s="89" t="s">
        <v>105</v>
      </c>
      <c r="S8" s="90"/>
      <c r="T8" s="88"/>
      <c r="U8" s="89" t="s">
        <v>105</v>
      </c>
      <c r="V8" s="90"/>
      <c r="W8" s="88"/>
      <c r="X8" s="89" t="s">
        <v>105</v>
      </c>
      <c r="Y8" s="90"/>
      <c r="Z8" s="88"/>
      <c r="AA8" s="89" t="s">
        <v>105</v>
      </c>
      <c r="AB8" s="90"/>
      <c r="AC8" s="88"/>
      <c r="AD8" s="89" t="s">
        <v>105</v>
      </c>
      <c r="AE8" s="90"/>
      <c r="AF8" s="261"/>
      <c r="AG8" s="262"/>
      <c r="AH8" s="263"/>
      <c r="AI8" s="264"/>
      <c r="AJ8" s="263"/>
      <c r="AK8" s="264"/>
      <c r="AL8" s="263"/>
      <c r="AM8" s="264"/>
      <c r="AN8" s="263"/>
      <c r="AO8" s="264"/>
      <c r="AP8" s="263"/>
      <c r="AQ8" s="265"/>
      <c r="AR8" s="79">
        <f t="shared" si="0"/>
        <v>0</v>
      </c>
    </row>
    <row r="9" spans="2:44" ht="18" customHeight="1">
      <c r="B9" s="266" t="s">
        <v>124</v>
      </c>
      <c r="C9" s="267" t="s">
        <v>191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91"/>
      <c r="X9" s="92" t="str">
        <f>IF(ISBLANK(W10),"",IF(W10-Y10&gt;0,"○",IF(W10-Y10=0,"△","●")))</f>
        <v/>
      </c>
      <c r="Y9" s="94"/>
      <c r="Z9" s="91"/>
      <c r="AA9" s="92" t="str">
        <f>IF(ISBLANK(Z10),"",IF(Z10-AB10&gt;0,"○",IF(Z10-AB10=0,"△","●")))</f>
        <v/>
      </c>
      <c r="AB9" s="94"/>
      <c r="AC9" s="91"/>
      <c r="AD9" s="92" t="str">
        <f>IF(ISBLANK(AC10),"",IF(AC10-AE10&gt;0,"○",IF(AC10-AE10=0,"△","●")))</f>
        <v/>
      </c>
      <c r="AE9" s="94"/>
      <c r="AF9" s="273" t="s">
        <v>111</v>
      </c>
      <c r="AG9" s="274"/>
      <c r="AH9" s="275">
        <f>COUNTIF(H9:AE9,"○")*3+COUNTIF(H9:AE9,"△")*1</f>
        <v>0</v>
      </c>
      <c r="AI9" s="276"/>
      <c r="AJ9" s="275">
        <f>M6+N10+Q10+T10+W10+Z10+AC10</f>
        <v>0</v>
      </c>
      <c r="AK9" s="276"/>
      <c r="AL9" s="275">
        <f>K6+P10+S10+V10+Y10+AB10+AE10</f>
        <v>0</v>
      </c>
      <c r="AM9" s="276"/>
      <c r="AN9" s="275">
        <f>AJ9-AL9</f>
        <v>0</v>
      </c>
      <c r="AO9" s="276"/>
      <c r="AP9" s="275">
        <f>RANK(AR9,($AR$5,$AR$9,$AR$13,$AR$17,$AR$21,$AR$25,$AR$29,$AR$33))</f>
        <v>1</v>
      </c>
      <c r="AQ9" s="283"/>
      <c r="AR9" s="79">
        <f t="shared" si="0"/>
        <v>0</v>
      </c>
    </row>
    <row r="10" spans="2:44" ht="18" customHeight="1">
      <c r="B10" s="231"/>
      <c r="C10" s="236"/>
      <c r="D10" s="237"/>
      <c r="E10" s="237"/>
      <c r="F10" s="237"/>
      <c r="G10" s="238"/>
      <c r="H10" s="86" t="str">
        <f>IF(M6="","",M6)</f>
        <v/>
      </c>
      <c r="I10" s="81" t="s">
        <v>105</v>
      </c>
      <c r="J10" s="87" t="str">
        <f>IF(K6="","",K6)</f>
        <v/>
      </c>
      <c r="K10" s="245"/>
      <c r="L10" s="246"/>
      <c r="M10" s="247"/>
      <c r="N10" s="80"/>
      <c r="O10" s="81" t="s">
        <v>105</v>
      </c>
      <c r="P10" s="82"/>
      <c r="Q10" s="80"/>
      <c r="R10" s="81" t="s">
        <v>105</v>
      </c>
      <c r="S10" s="82"/>
      <c r="T10" s="80"/>
      <c r="U10" s="81" t="s">
        <v>105</v>
      </c>
      <c r="V10" s="82"/>
      <c r="W10" s="80"/>
      <c r="X10" s="81" t="s">
        <v>105</v>
      </c>
      <c r="Y10" s="82"/>
      <c r="Z10" s="80"/>
      <c r="AA10" s="81" t="s">
        <v>105</v>
      </c>
      <c r="AB10" s="82"/>
      <c r="AC10" s="80"/>
      <c r="AD10" s="81" t="s">
        <v>105</v>
      </c>
      <c r="AE10" s="82"/>
      <c r="AF10" s="256" t="s">
        <v>112</v>
      </c>
      <c r="AG10" s="257"/>
      <c r="AH10" s="258">
        <f>+COUNTIF(H11:AE11,"○")*3+COUNTIF(H11:AE11,"△")*1</f>
        <v>0</v>
      </c>
      <c r="AI10" s="259"/>
      <c r="AJ10" s="258">
        <f>+M8+N12+Q12+T12+W12+Z12+AC12</f>
        <v>0</v>
      </c>
      <c r="AK10" s="259"/>
      <c r="AL10" s="258">
        <f>+K8+P12+S12+V12+Y12+AB12+AE12</f>
        <v>0</v>
      </c>
      <c r="AM10" s="259"/>
      <c r="AN10" s="258">
        <f>AJ10-AL10</f>
        <v>0</v>
      </c>
      <c r="AO10" s="259"/>
      <c r="AP10" s="258">
        <f>RANK(AR10,($AR$6,$AR$10,$AR$14,$AR$18,$AR$22,$AR$26,$AR$30,$AR$34))</f>
        <v>1</v>
      </c>
      <c r="AQ10" s="260"/>
      <c r="AR10" s="79">
        <f t="shared" si="0"/>
        <v>0</v>
      </c>
    </row>
    <row r="11" spans="2:44" ht="18" customHeight="1">
      <c r="B11" s="231"/>
      <c r="C11" s="236"/>
      <c r="D11" s="237"/>
      <c r="E11" s="237"/>
      <c r="F11" s="237"/>
      <c r="G11" s="238"/>
      <c r="H11" s="95"/>
      <c r="I11" s="84" t="str">
        <f>IF(H12="","",IF(H12-J12&gt;0,"○",IF(H12-J12=0,"△","●")))</f>
        <v/>
      </c>
      <c r="J11" s="96"/>
      <c r="K11" s="245"/>
      <c r="L11" s="246"/>
      <c r="M11" s="247"/>
      <c r="N11" s="95"/>
      <c r="O11" s="84" t="str">
        <f>IF(ISBLANK(N12),"",IF(N12-P12&gt;0,"○",IF(N12-P12=0,"△","●")))</f>
        <v/>
      </c>
      <c r="P11" s="97"/>
      <c r="Q11" s="95"/>
      <c r="R11" s="84" t="str">
        <f>IF(ISBLANK(Q12),"",IF(Q12-S12&gt;0,"○",IF(Q12-S12=0,"△","●")))</f>
        <v/>
      </c>
      <c r="S11" s="97"/>
      <c r="T11" s="95"/>
      <c r="U11" s="84" t="str">
        <f>IF(ISBLANK(T12),"",IF(T12-V12&gt;0,"○",IF(T12-V12=0,"△","●")))</f>
        <v/>
      </c>
      <c r="V11" s="97"/>
      <c r="W11" s="95"/>
      <c r="X11" s="84" t="str">
        <f>IF(ISBLANK(W12),"",IF(W12-Y12&gt;0,"○",IF(W12-Y12=0,"△","●")))</f>
        <v/>
      </c>
      <c r="Y11" s="97"/>
      <c r="Z11" s="95"/>
      <c r="AA11" s="84" t="str">
        <f>IF(ISBLANK(Z12),"",IF(Z12-AB12&gt;0,"○",IF(Z12-AB12=0,"△","●")))</f>
        <v/>
      </c>
      <c r="AB11" s="97"/>
      <c r="AC11" s="95"/>
      <c r="AD11" s="84" t="str">
        <f>IF(ISBLANK(AC12),"",IF(AC12-AE12&gt;0,"○",IF(AC12-AE12=0,"△","●")))</f>
        <v/>
      </c>
      <c r="AE11" s="97"/>
      <c r="AF11" s="261" t="s">
        <v>123</v>
      </c>
      <c r="AG11" s="262"/>
      <c r="AH11" s="279">
        <f>AH9+AH10</f>
        <v>0</v>
      </c>
      <c r="AI11" s="280"/>
      <c r="AJ11" s="279">
        <f>AJ9+AJ10</f>
        <v>0</v>
      </c>
      <c r="AK11" s="280"/>
      <c r="AL11" s="279">
        <f>AL9+AL10</f>
        <v>0</v>
      </c>
      <c r="AM11" s="280"/>
      <c r="AN11" s="279">
        <f>AN9+AN10</f>
        <v>0</v>
      </c>
      <c r="AO11" s="280"/>
      <c r="AP11" s="279">
        <f>RANK(AR11,($AR$7,$AR$11,$AR$15,$AR$19,$AR$23,$AR$27,$AR$31,$AR$35))</f>
        <v>1</v>
      </c>
      <c r="AQ11" s="284"/>
      <c r="AR11" s="79">
        <f t="shared" si="0"/>
        <v>0</v>
      </c>
    </row>
    <row r="12" spans="2:44" ht="18" customHeight="1">
      <c r="B12" s="232"/>
      <c r="C12" s="239"/>
      <c r="D12" s="240"/>
      <c r="E12" s="240"/>
      <c r="F12" s="240"/>
      <c r="G12" s="241"/>
      <c r="H12" s="98" t="str">
        <f>IF(M8="","",M8)</f>
        <v/>
      </c>
      <c r="I12" s="89" t="s">
        <v>105</v>
      </c>
      <c r="J12" s="99" t="str">
        <f>IF(K8="","",K8)</f>
        <v/>
      </c>
      <c r="K12" s="248"/>
      <c r="L12" s="249"/>
      <c r="M12" s="250"/>
      <c r="N12" s="88"/>
      <c r="O12" s="89" t="s">
        <v>125</v>
      </c>
      <c r="P12" s="90"/>
      <c r="Q12" s="88"/>
      <c r="R12" s="89" t="s">
        <v>125</v>
      </c>
      <c r="S12" s="90"/>
      <c r="T12" s="88"/>
      <c r="U12" s="89" t="s">
        <v>125</v>
      </c>
      <c r="V12" s="90"/>
      <c r="W12" s="88"/>
      <c r="X12" s="89" t="s">
        <v>125</v>
      </c>
      <c r="Y12" s="90"/>
      <c r="Z12" s="88"/>
      <c r="AA12" s="89" t="s">
        <v>125</v>
      </c>
      <c r="AB12" s="90"/>
      <c r="AC12" s="88"/>
      <c r="AD12" s="89" t="s">
        <v>125</v>
      </c>
      <c r="AE12" s="90"/>
      <c r="AF12" s="277"/>
      <c r="AG12" s="278"/>
      <c r="AH12" s="281"/>
      <c r="AI12" s="282"/>
      <c r="AJ12" s="281"/>
      <c r="AK12" s="282"/>
      <c r="AL12" s="281"/>
      <c r="AM12" s="282"/>
      <c r="AN12" s="281"/>
      <c r="AO12" s="282"/>
      <c r="AP12" s="281"/>
      <c r="AQ12" s="285"/>
      <c r="AR12" s="79">
        <f t="shared" si="0"/>
        <v>0</v>
      </c>
    </row>
    <row r="13" spans="2:44" ht="18" customHeight="1">
      <c r="B13" s="266" t="s">
        <v>126</v>
      </c>
      <c r="C13" s="267" t="s">
        <v>199</v>
      </c>
      <c r="D13" s="268"/>
      <c r="E13" s="268"/>
      <c r="F13" s="268"/>
      <c r="G13" s="269"/>
      <c r="H13" s="91"/>
      <c r="I13" s="92" t="str">
        <f>IF(H14="","",IF(H14-J14&gt;0,"○",IF(H14-J14=0,"△","●")))</f>
        <v/>
      </c>
      <c r="J13" s="94"/>
      <c r="K13" s="91"/>
      <c r="L13" s="92" t="str">
        <f>IF(K14="","",IF(K14-M14&gt;0,"○",IF(K14-M14=0,"△","●")))</f>
        <v/>
      </c>
      <c r="M13" s="93"/>
      <c r="N13" s="270"/>
      <c r="O13" s="271"/>
      <c r="P13" s="272"/>
      <c r="Q13" s="91"/>
      <c r="R13" s="92" t="str">
        <f>IF(ISBLANK(Q14),"",IF(Q14-S14&gt;0,"○",IF(Q14-S14=0,"△","●")))</f>
        <v/>
      </c>
      <c r="S13" s="94"/>
      <c r="T13" s="91"/>
      <c r="U13" s="92" t="str">
        <f>IF(ISBLANK(T14),"",IF(T14-V14&gt;0,"○",IF(T14-V14=0,"△","●")))</f>
        <v/>
      </c>
      <c r="V13" s="94"/>
      <c r="W13" s="91"/>
      <c r="X13" s="92" t="str">
        <f>IF(ISBLANK(W14),"",IF(W14-Y14&gt;0,"○",IF(W14-Y14=0,"△","●")))</f>
        <v/>
      </c>
      <c r="Y13" s="94"/>
      <c r="Z13" s="91"/>
      <c r="AA13" s="92" t="str">
        <f>IF(ISBLANK(Z14),"",IF(Z14-AB14&gt;0,"○",IF(Z14-AB14=0,"△","●")))</f>
        <v/>
      </c>
      <c r="AB13" s="94"/>
      <c r="AC13" s="91"/>
      <c r="AD13" s="92" t="str">
        <f>IF(ISBLANK(AC14),"",IF(AC14-AE14&gt;0,"○",IF(AC14-AE14=0,"△","●")))</f>
        <v/>
      </c>
      <c r="AE13" s="94"/>
      <c r="AF13" s="273" t="s">
        <v>111</v>
      </c>
      <c r="AG13" s="274"/>
      <c r="AH13" s="263">
        <f>COUNTIF(H13:AE13,"○")*3+COUNTIF(H13:AE13,"△")*1</f>
        <v>0</v>
      </c>
      <c r="AI13" s="264"/>
      <c r="AJ13" s="263">
        <f>P6+P10+Q14+T14+W14+Z14+AC14</f>
        <v>0</v>
      </c>
      <c r="AK13" s="264"/>
      <c r="AL13" s="263">
        <f>N6+N10+S14+V14+Y14+AB14+AE14</f>
        <v>0</v>
      </c>
      <c r="AM13" s="264"/>
      <c r="AN13" s="263">
        <f>AJ13-AL13</f>
        <v>0</v>
      </c>
      <c r="AO13" s="264"/>
      <c r="AP13" s="263">
        <f>RANK(AR13,($AR$5,$AR$9,$AR$13,$AR$17,$AR$21,$AR$25,$AR$29,$AR$33))</f>
        <v>1</v>
      </c>
      <c r="AQ13" s="265"/>
      <c r="AR13" s="79">
        <f t="shared" si="0"/>
        <v>0</v>
      </c>
    </row>
    <row r="14" spans="2:44" ht="18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105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80"/>
      <c r="X14" s="81" t="s">
        <v>105</v>
      </c>
      <c r="Y14" s="82"/>
      <c r="Z14" s="80"/>
      <c r="AA14" s="81" t="s">
        <v>105</v>
      </c>
      <c r="AB14" s="82"/>
      <c r="AC14" s="80"/>
      <c r="AD14" s="81" t="s">
        <v>105</v>
      </c>
      <c r="AE14" s="82"/>
      <c r="AF14" s="256" t="s">
        <v>112</v>
      </c>
      <c r="AG14" s="257"/>
      <c r="AH14" s="258">
        <f>+COUNTIF(H15:AE15,"○")*3+COUNTIF(H15:AE15,"△")*1</f>
        <v>0</v>
      </c>
      <c r="AI14" s="259"/>
      <c r="AJ14" s="258">
        <f>+P8+P12+Q16+T16+W16+Z16+AC16</f>
        <v>0</v>
      </c>
      <c r="AK14" s="259"/>
      <c r="AL14" s="258">
        <f>+N8+N12+S16+V16+Y16+AB16+AE16</f>
        <v>0</v>
      </c>
      <c r="AM14" s="259"/>
      <c r="AN14" s="258">
        <f>AJ14-AL14</f>
        <v>0</v>
      </c>
      <c r="AO14" s="259"/>
      <c r="AP14" s="258">
        <f>RANK(AR14,($AR$6,$AR$10,$AR$14,$AR$18,$AR$22,$AR$26,$AR$30,$AR$34))</f>
        <v>1</v>
      </c>
      <c r="AQ14" s="260"/>
      <c r="AR14" s="79">
        <f t="shared" si="0"/>
        <v>0</v>
      </c>
    </row>
    <row r="15" spans="2:44" ht="18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6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95"/>
      <c r="X15" s="84" t="str">
        <f>IF(ISBLANK(W16),"",IF(W16-Y16&gt;0,"○",IF(W16-Y16=0,"△","●")))</f>
        <v/>
      </c>
      <c r="Y15" s="97"/>
      <c r="Z15" s="95"/>
      <c r="AA15" s="84" t="str">
        <f>IF(ISBLANK(Z16),"",IF(Z16-AB16&gt;0,"○",IF(Z16-AB16=0,"△","●")))</f>
        <v/>
      </c>
      <c r="AB15" s="97"/>
      <c r="AC15" s="95"/>
      <c r="AD15" s="84" t="str">
        <f>IF(ISBLANK(AC16),"",IF(AC16-AE16&gt;0,"○",IF(AC16-AE16=0,"△","●")))</f>
        <v/>
      </c>
      <c r="AE15" s="97"/>
      <c r="AF15" s="261" t="s">
        <v>123</v>
      </c>
      <c r="AG15" s="262"/>
      <c r="AH15" s="263">
        <f>AH13+AH14</f>
        <v>0</v>
      </c>
      <c r="AI15" s="264"/>
      <c r="AJ15" s="263">
        <f>AJ13+AJ14</f>
        <v>0</v>
      </c>
      <c r="AK15" s="264"/>
      <c r="AL15" s="263">
        <f>AL13+AL14</f>
        <v>0</v>
      </c>
      <c r="AM15" s="264"/>
      <c r="AN15" s="263">
        <f>AN13+AN14</f>
        <v>0</v>
      </c>
      <c r="AO15" s="264"/>
      <c r="AP15" s="263">
        <f>RANK(AR15,($AR$7,$AR$11,$AR$15,$AR$19,$AR$23,$AR$27,$AR$31,$AR$35))</f>
        <v>1</v>
      </c>
      <c r="AQ15" s="265"/>
      <c r="AR15" s="79">
        <f t="shared" si="0"/>
        <v>0</v>
      </c>
    </row>
    <row r="16" spans="2:44" ht="18" customHeight="1">
      <c r="B16" s="232"/>
      <c r="C16" s="239"/>
      <c r="D16" s="240"/>
      <c r="E16" s="240"/>
      <c r="F16" s="240"/>
      <c r="G16" s="241"/>
      <c r="H16" s="98" t="str">
        <f>IF(P8="","",P8)</f>
        <v/>
      </c>
      <c r="I16" s="89" t="s">
        <v>105</v>
      </c>
      <c r="J16" s="99" t="str">
        <f>IF(N8="","",N8)</f>
        <v/>
      </c>
      <c r="K16" s="101" t="str">
        <f>IF(P12="","",P12)</f>
        <v/>
      </c>
      <c r="L16" s="89" t="s">
        <v>105</v>
      </c>
      <c r="M16" s="99" t="str">
        <f>IF(N12="","",N12)</f>
        <v/>
      </c>
      <c r="N16" s="248"/>
      <c r="O16" s="249"/>
      <c r="P16" s="250"/>
      <c r="Q16" s="88"/>
      <c r="R16" s="89" t="s">
        <v>125</v>
      </c>
      <c r="S16" s="90"/>
      <c r="T16" s="88"/>
      <c r="U16" s="89" t="s">
        <v>125</v>
      </c>
      <c r="V16" s="90"/>
      <c r="W16" s="88"/>
      <c r="X16" s="89" t="s">
        <v>125</v>
      </c>
      <c r="Y16" s="90"/>
      <c r="Z16" s="88"/>
      <c r="AA16" s="89" t="s">
        <v>125</v>
      </c>
      <c r="AB16" s="90"/>
      <c r="AC16" s="88"/>
      <c r="AD16" s="89" t="s">
        <v>125</v>
      </c>
      <c r="AE16" s="90"/>
      <c r="AF16" s="261"/>
      <c r="AG16" s="262"/>
      <c r="AH16" s="263"/>
      <c r="AI16" s="264"/>
      <c r="AJ16" s="263"/>
      <c r="AK16" s="264"/>
      <c r="AL16" s="263"/>
      <c r="AM16" s="264"/>
      <c r="AN16" s="263"/>
      <c r="AO16" s="264"/>
      <c r="AP16" s="263"/>
      <c r="AQ16" s="265"/>
      <c r="AR16" s="79">
        <f t="shared" si="0"/>
        <v>0</v>
      </c>
    </row>
    <row r="17" spans="2:44" ht="18" customHeight="1">
      <c r="B17" s="231" t="s">
        <v>127</v>
      </c>
      <c r="C17" s="236" t="s">
        <v>212</v>
      </c>
      <c r="D17" s="237"/>
      <c r="E17" s="237"/>
      <c r="F17" s="237"/>
      <c r="G17" s="238"/>
      <c r="H17" s="86"/>
      <c r="I17" s="81" t="str">
        <f>IF(H18="","",IF(H18-J18&gt;0,"○",IF(H18-J18=0,"△","●")))</f>
        <v/>
      </c>
      <c r="J17" s="87"/>
      <c r="K17" s="86"/>
      <c r="L17" s="81" t="str">
        <f>IF(K18="","",IF(K18-M18&gt;0,"○",IF(K18-M18=0,"△","●")))</f>
        <v/>
      </c>
      <c r="M17" s="87"/>
      <c r="N17" s="86"/>
      <c r="O17" s="81" t="str">
        <f>IF(N18="","",IF(N18-P18&gt;0,"○",IF(N18-P18=0,"△","●")))</f>
        <v/>
      </c>
      <c r="P17" s="102"/>
      <c r="Q17" s="270"/>
      <c r="R17" s="271"/>
      <c r="S17" s="272"/>
      <c r="T17" s="86"/>
      <c r="U17" s="81" t="str">
        <f>IF(ISBLANK(T18),"",IF(T18-V18&gt;0,"○",IF(T18-V18=0,"△","●")))</f>
        <v/>
      </c>
      <c r="V17" s="87"/>
      <c r="W17" s="86"/>
      <c r="X17" s="81" t="str">
        <f>IF(ISBLANK(W18),"",IF(W18-Y18&gt;0,"○",IF(W18-Y18=0,"△","●")))</f>
        <v/>
      </c>
      <c r="Y17" s="87"/>
      <c r="Z17" s="86"/>
      <c r="AA17" s="81" t="str">
        <f>IF(ISBLANK(Z18),"",IF(Z18-AB18&gt;0,"○",IF(Z18-AB18=0,"△","●")))</f>
        <v/>
      </c>
      <c r="AB17" s="87"/>
      <c r="AC17" s="86"/>
      <c r="AD17" s="81" t="str">
        <f>IF(ISBLANK(AC18),"",IF(AC18-AE18&gt;0,"○",IF(AC18-AE18=0,"△","●")))</f>
        <v/>
      </c>
      <c r="AE17" s="87"/>
      <c r="AF17" s="273" t="s">
        <v>111</v>
      </c>
      <c r="AG17" s="274"/>
      <c r="AH17" s="286">
        <f>COUNTIF(H17:AE17,"○")*3+COUNTIF(H17:AE17,"△")*1</f>
        <v>0</v>
      </c>
      <c r="AI17" s="287"/>
      <c r="AJ17" s="286">
        <f>S6+S10+S14+T18+W18+Z18+AC18</f>
        <v>0</v>
      </c>
      <c r="AK17" s="287"/>
      <c r="AL17" s="286">
        <f>Q6+Q10+Q14+V18+Y18+AB18+AE18</f>
        <v>0</v>
      </c>
      <c r="AM17" s="287"/>
      <c r="AN17" s="286">
        <f>AJ17-AL17</f>
        <v>0</v>
      </c>
      <c r="AO17" s="287"/>
      <c r="AP17" s="286">
        <f>RANK(AR17,($AR$5,$AR$9,$AR$13,$AR$17,$AR$21,$AR$25,$AR$29,$AR$33))</f>
        <v>1</v>
      </c>
      <c r="AQ17" s="288"/>
      <c r="AR17" s="79">
        <f t="shared" si="0"/>
        <v>0</v>
      </c>
    </row>
    <row r="18" spans="2:44" ht="18" customHeight="1">
      <c r="B18" s="231"/>
      <c r="C18" s="236"/>
      <c r="D18" s="237"/>
      <c r="E18" s="237"/>
      <c r="F18" s="237"/>
      <c r="G18" s="238"/>
      <c r="H18" s="100" t="str">
        <f>IF(S6="","",S6)</f>
        <v/>
      </c>
      <c r="I18" s="81" t="s">
        <v>105</v>
      </c>
      <c r="J18" s="87" t="str">
        <f>IF(Q6="","",Q6)</f>
        <v/>
      </c>
      <c r="K18" s="100" t="str">
        <f>IF(S10="","",S10)</f>
        <v/>
      </c>
      <c r="L18" s="81" t="s">
        <v>105</v>
      </c>
      <c r="M18" s="87" t="str">
        <f>IF(Q10="","",Q10)</f>
        <v/>
      </c>
      <c r="N18" s="100" t="str">
        <f>IF(S14="","",S14)</f>
        <v/>
      </c>
      <c r="O18" s="81" t="s">
        <v>125</v>
      </c>
      <c r="P18" s="87" t="str">
        <f>IF(Q14="","",Q14)</f>
        <v/>
      </c>
      <c r="Q18" s="245"/>
      <c r="R18" s="246"/>
      <c r="S18" s="247"/>
      <c r="T18" s="80"/>
      <c r="U18" s="81" t="s">
        <v>105</v>
      </c>
      <c r="V18" s="82"/>
      <c r="W18" s="80"/>
      <c r="X18" s="81" t="s">
        <v>105</v>
      </c>
      <c r="Y18" s="82"/>
      <c r="Z18" s="80"/>
      <c r="AA18" s="81" t="s">
        <v>105</v>
      </c>
      <c r="AB18" s="82"/>
      <c r="AC18" s="80"/>
      <c r="AD18" s="81" t="s">
        <v>105</v>
      </c>
      <c r="AE18" s="82"/>
      <c r="AF18" s="256" t="s">
        <v>112</v>
      </c>
      <c r="AG18" s="257"/>
      <c r="AH18" s="258">
        <f>+COUNTIF(H19:AE19,"○")*3+COUNTIF(H19:AE19,"△")*1</f>
        <v>0</v>
      </c>
      <c r="AI18" s="259"/>
      <c r="AJ18" s="258">
        <f>S8+S12+S16+T20+W20+Z20+AC20</f>
        <v>0</v>
      </c>
      <c r="AK18" s="259"/>
      <c r="AL18" s="258">
        <f>+Q8+Q12+Q16+V20+Y20+AB20+AE20</f>
        <v>0</v>
      </c>
      <c r="AM18" s="259"/>
      <c r="AN18" s="258">
        <f>AJ18-AL18</f>
        <v>0</v>
      </c>
      <c r="AO18" s="259"/>
      <c r="AP18" s="258">
        <f>RANK(AR18,($AR$6,$AR$10,$AR$14,$AR$18,$AR$22,$AR$26,$AR$30,$AR$34))</f>
        <v>1</v>
      </c>
      <c r="AQ18" s="260"/>
      <c r="AR18" s="79">
        <f t="shared" si="0"/>
        <v>0</v>
      </c>
    </row>
    <row r="19" spans="2:44" ht="18" customHeight="1">
      <c r="B19" s="231"/>
      <c r="C19" s="236"/>
      <c r="D19" s="237"/>
      <c r="E19" s="237"/>
      <c r="F19" s="237"/>
      <c r="G19" s="238"/>
      <c r="H19" s="95"/>
      <c r="I19" s="84" t="str">
        <f>IF(H20="","",IF(H20-J20&gt;0,"○",IF(H20-J20=0,"△","●")))</f>
        <v/>
      </c>
      <c r="J19" s="97"/>
      <c r="K19" s="95"/>
      <c r="L19" s="84" t="str">
        <f>IF(K20="","",IF(K20-M20&gt;0,"○",IF(K20-M20=0,"△","●")))</f>
        <v/>
      </c>
      <c r="M19" s="97"/>
      <c r="N19" s="95"/>
      <c r="O19" s="84" t="str">
        <f>IF(N20="","",IF(N20-P20&gt;0,"○",IF(N20-P20=0,"△","●")))</f>
        <v/>
      </c>
      <c r="P19" s="96"/>
      <c r="Q19" s="245"/>
      <c r="R19" s="246"/>
      <c r="S19" s="247"/>
      <c r="T19" s="95"/>
      <c r="U19" s="84" t="str">
        <f>IF(ISBLANK(T20),"",IF(T20-V20&gt;0,"○",IF(T20-V20=0,"△","●")))</f>
        <v/>
      </c>
      <c r="V19" s="97"/>
      <c r="W19" s="95"/>
      <c r="X19" s="84" t="str">
        <f>IF(ISBLANK(W20),"",IF(W20-Y20&gt;0,"○",IF(W20-Y20=0,"△","●")))</f>
        <v/>
      </c>
      <c r="Y19" s="97"/>
      <c r="Z19" s="95"/>
      <c r="AA19" s="84" t="str">
        <f>IF(ISBLANK(Z20),"",IF(Z20-AB20&gt;0,"○",IF(Z20-AB20=0,"△","●")))</f>
        <v/>
      </c>
      <c r="AB19" s="97"/>
      <c r="AC19" s="95"/>
      <c r="AD19" s="84" t="str">
        <f>IF(ISBLANK(AC20),"",IF(AC20-AE20&gt;0,"○",IF(AC20-AE20=0,"△","●")))</f>
        <v/>
      </c>
      <c r="AE19" s="97"/>
      <c r="AF19" s="261" t="s">
        <v>123</v>
      </c>
      <c r="AG19" s="262"/>
      <c r="AH19" s="263">
        <f>AH17+AH18</f>
        <v>0</v>
      </c>
      <c r="AI19" s="264"/>
      <c r="AJ19" s="263">
        <f>AJ17+AJ18</f>
        <v>0</v>
      </c>
      <c r="AK19" s="264"/>
      <c r="AL19" s="263">
        <f>AL17+AL18</f>
        <v>0</v>
      </c>
      <c r="AM19" s="264"/>
      <c r="AN19" s="263">
        <f>AN17+AN18</f>
        <v>0</v>
      </c>
      <c r="AO19" s="264"/>
      <c r="AP19" s="263">
        <f>RANK(AR19,($AR$7,$AR$11,$AR$15,$AR$19,$AR$23,$AR$27,$AR$31,$AR$35))</f>
        <v>1</v>
      </c>
      <c r="AQ19" s="265"/>
      <c r="AR19" s="79">
        <f t="shared" si="0"/>
        <v>0</v>
      </c>
    </row>
    <row r="20" spans="2:44" ht="18" customHeight="1">
      <c r="B20" s="231"/>
      <c r="C20" s="236"/>
      <c r="D20" s="237"/>
      <c r="E20" s="237"/>
      <c r="F20" s="237"/>
      <c r="G20" s="238"/>
      <c r="H20" s="86" t="str">
        <f>IF(S8="","",S8)</f>
        <v/>
      </c>
      <c r="I20" s="81" t="s">
        <v>105</v>
      </c>
      <c r="J20" s="87" t="str">
        <f>IF(Q8="","",Q8)</f>
        <v/>
      </c>
      <c r="K20" s="100" t="str">
        <f>IF(S12="","",S12)</f>
        <v/>
      </c>
      <c r="L20" s="81" t="s">
        <v>105</v>
      </c>
      <c r="M20" s="87" t="str">
        <f>IF(Q12="","",Q12)</f>
        <v/>
      </c>
      <c r="N20" s="100" t="str">
        <f>IF(S16="","",S16)</f>
        <v/>
      </c>
      <c r="O20" s="81" t="s">
        <v>125</v>
      </c>
      <c r="P20" s="87" t="str">
        <f>IF(Q16="","",Q16)</f>
        <v/>
      </c>
      <c r="Q20" s="248"/>
      <c r="R20" s="249"/>
      <c r="S20" s="250"/>
      <c r="T20" s="80"/>
      <c r="U20" s="81" t="s">
        <v>125</v>
      </c>
      <c r="V20" s="82"/>
      <c r="W20" s="80"/>
      <c r="X20" s="81" t="s">
        <v>125</v>
      </c>
      <c r="Y20" s="82"/>
      <c r="Z20" s="80"/>
      <c r="AA20" s="81" t="s">
        <v>125</v>
      </c>
      <c r="AB20" s="82"/>
      <c r="AC20" s="80"/>
      <c r="AD20" s="81" t="s">
        <v>125</v>
      </c>
      <c r="AE20" s="82"/>
      <c r="AF20" s="277"/>
      <c r="AG20" s="278"/>
      <c r="AH20" s="281"/>
      <c r="AI20" s="282"/>
      <c r="AJ20" s="281"/>
      <c r="AK20" s="282"/>
      <c r="AL20" s="281"/>
      <c r="AM20" s="282"/>
      <c r="AN20" s="281"/>
      <c r="AO20" s="282"/>
      <c r="AP20" s="281"/>
      <c r="AQ20" s="285"/>
      <c r="AR20" s="79">
        <f t="shared" si="0"/>
        <v>0</v>
      </c>
    </row>
    <row r="21" spans="2:44" ht="18" customHeight="1">
      <c r="B21" s="266" t="s">
        <v>128</v>
      </c>
      <c r="C21" s="267" t="s">
        <v>160</v>
      </c>
      <c r="D21" s="268"/>
      <c r="E21" s="268"/>
      <c r="F21" s="268"/>
      <c r="G21" s="269"/>
      <c r="H21" s="91"/>
      <c r="I21" s="92" t="str">
        <f>IF(H22="","",IF(H22-J22&gt;0,"○",IF(H22-J22=0,"△","●")))</f>
        <v/>
      </c>
      <c r="J21" s="94"/>
      <c r="K21" s="91"/>
      <c r="L21" s="92" t="str">
        <f>IF(K22="","",IF(K22-M22&gt;0,"○",IF(K22-M22=0,"△","●")))</f>
        <v/>
      </c>
      <c r="M21" s="94"/>
      <c r="N21" s="91"/>
      <c r="O21" s="92" t="str">
        <f>IF(N22="","",IF(N22-P22&gt;0,"○",IF(N22-P22=0,"△","●")))</f>
        <v/>
      </c>
      <c r="P21" s="94"/>
      <c r="Q21" s="91"/>
      <c r="R21" s="92" t="str">
        <f>IF(Q22="","",IF(Q22-S22&gt;0,"○",IF(Q22-S22=0,"△","●")))</f>
        <v/>
      </c>
      <c r="S21" s="93"/>
      <c r="T21" s="270"/>
      <c r="U21" s="271"/>
      <c r="V21" s="272"/>
      <c r="W21" s="91"/>
      <c r="X21" s="92" t="str">
        <f>IF(ISBLANK(W22),"",IF(W22-Y22&gt;0,"○",IF(W22-Y22=0,"△","●")))</f>
        <v/>
      </c>
      <c r="Y21" s="94"/>
      <c r="Z21" s="91"/>
      <c r="AA21" s="92" t="str">
        <f>IF(ISBLANK(Z22),"",IF(Z22-AB22&gt;0,"○",IF(Z22-AB22=0,"△","●")))</f>
        <v/>
      </c>
      <c r="AB21" s="94"/>
      <c r="AC21" s="91"/>
      <c r="AD21" s="92" t="str">
        <f>IF(ISBLANK(AC22),"",IF(AC22-AE22&gt;0,"○",IF(AC22-AE22=0,"△","●")))</f>
        <v/>
      </c>
      <c r="AE21" s="94"/>
      <c r="AF21" s="261" t="s">
        <v>111</v>
      </c>
      <c r="AG21" s="262"/>
      <c r="AH21" s="263">
        <f>COUNTIF(H21:AE21,"○")*3+COUNTIF(H21:AE21,"△")*1</f>
        <v>0</v>
      </c>
      <c r="AI21" s="264"/>
      <c r="AJ21" s="263">
        <f>V6+V10+V14+V18+W22+Z22+AC22</f>
        <v>0</v>
      </c>
      <c r="AK21" s="264"/>
      <c r="AL21" s="263">
        <f>T6+T10+T14+T18+Y22+AB22+AE22</f>
        <v>0</v>
      </c>
      <c r="AM21" s="264"/>
      <c r="AN21" s="263">
        <f>AJ21-AL21</f>
        <v>0</v>
      </c>
      <c r="AO21" s="264"/>
      <c r="AP21" s="263">
        <f>RANK(AR21,($AR$5,$AR$9,$AR$13,$AR$17,$AR$21,$AR$25,$AR$29,$AR$33))</f>
        <v>1</v>
      </c>
      <c r="AQ21" s="265"/>
      <c r="AR21" s="79">
        <f t="shared" si="0"/>
        <v>0</v>
      </c>
    </row>
    <row r="22" spans="2:44" ht="18" customHeight="1">
      <c r="B22" s="231"/>
      <c r="C22" s="236"/>
      <c r="D22" s="237"/>
      <c r="E22" s="237"/>
      <c r="F22" s="237"/>
      <c r="G22" s="238"/>
      <c r="H22" s="103" t="str">
        <f>IF(V6="","",V6)</f>
        <v/>
      </c>
      <c r="I22" s="104" t="s">
        <v>105</v>
      </c>
      <c r="J22" s="105" t="str">
        <f>IF(T6="","",T6)</f>
        <v/>
      </c>
      <c r="K22" s="106" t="str">
        <f>IF(V10="","",V10)</f>
        <v/>
      </c>
      <c r="L22" s="104" t="s">
        <v>105</v>
      </c>
      <c r="M22" s="105" t="str">
        <f>IF(T10="","",T10)</f>
        <v/>
      </c>
      <c r="N22" s="106" t="str">
        <f>IF(V14="","",V14)</f>
        <v/>
      </c>
      <c r="O22" s="104" t="s">
        <v>125</v>
      </c>
      <c r="P22" s="105" t="str">
        <f>IF(T14="","",T14)</f>
        <v/>
      </c>
      <c r="Q22" s="106" t="str">
        <f>IF(V18="","",V18)</f>
        <v/>
      </c>
      <c r="R22" s="104" t="s">
        <v>125</v>
      </c>
      <c r="S22" s="105" t="str">
        <f>IF(T18="","",T18)</f>
        <v/>
      </c>
      <c r="T22" s="245"/>
      <c r="U22" s="246"/>
      <c r="V22" s="247"/>
      <c r="W22" s="107"/>
      <c r="X22" s="104" t="s">
        <v>105</v>
      </c>
      <c r="Y22" s="108"/>
      <c r="Z22" s="107"/>
      <c r="AA22" s="104" t="s">
        <v>105</v>
      </c>
      <c r="AB22" s="108"/>
      <c r="AC22" s="107"/>
      <c r="AD22" s="104" t="s">
        <v>105</v>
      </c>
      <c r="AE22" s="108"/>
      <c r="AF22" s="256" t="s">
        <v>112</v>
      </c>
      <c r="AG22" s="257"/>
      <c r="AH22" s="258">
        <f>+COUNTIF(H23:AE23,"○")*3+COUNTIF(H23:AE23,"△")*1</f>
        <v>0</v>
      </c>
      <c r="AI22" s="259"/>
      <c r="AJ22" s="258">
        <f>+V8+V12+V16+V20+W24+Z24+AC24</f>
        <v>0</v>
      </c>
      <c r="AK22" s="259"/>
      <c r="AL22" s="258">
        <f>+T8+T12+T16+T20+Y24+AB24+AE24</f>
        <v>0</v>
      </c>
      <c r="AM22" s="259"/>
      <c r="AN22" s="258">
        <f>AJ22-AL22</f>
        <v>0</v>
      </c>
      <c r="AO22" s="259"/>
      <c r="AP22" s="258">
        <f>RANK(AR22,($AR$6,$AR$10,$AR$14,$AR$18,$AR$22,$AR$26,$AR$30,$AR$34))</f>
        <v>1</v>
      </c>
      <c r="AQ22" s="260"/>
      <c r="AR22" s="79">
        <f t="shared" si="0"/>
        <v>0</v>
      </c>
    </row>
    <row r="23" spans="2:44" ht="18" customHeight="1">
      <c r="B23" s="231"/>
      <c r="C23" s="236"/>
      <c r="D23" s="237"/>
      <c r="E23" s="237"/>
      <c r="F23" s="237"/>
      <c r="G23" s="238"/>
      <c r="H23" s="86"/>
      <c r="I23" s="81" t="str">
        <f>IF(H24="","",IF(H24-J24&gt;0,"○",IF(H24-J24=0,"△","●")))</f>
        <v/>
      </c>
      <c r="J23" s="87"/>
      <c r="K23" s="86"/>
      <c r="L23" s="81" t="str">
        <f>IF(K24="","",IF(K24-M24&gt;0,"○",IF(K24-M24=0,"△","●")))</f>
        <v/>
      </c>
      <c r="M23" s="87"/>
      <c r="N23" s="86"/>
      <c r="O23" s="81" t="str">
        <f>IF(N24="","",IF(N24-P24&gt;0,"○",IF(N24-P24=0,"△","●")))</f>
        <v/>
      </c>
      <c r="P23" s="87"/>
      <c r="Q23" s="86"/>
      <c r="R23" s="81" t="str">
        <f>IF(Q24="","",IF(Q24-S24&gt;0,"○",IF(Q24-S24=0,"△","●")))</f>
        <v/>
      </c>
      <c r="S23" s="102"/>
      <c r="T23" s="245"/>
      <c r="U23" s="246"/>
      <c r="V23" s="247"/>
      <c r="W23" s="86"/>
      <c r="X23" s="81" t="str">
        <f>IF(ISBLANK(W24),"",IF(W24-Y24&gt;0,"○",IF(W24-Y24=0,"△","●")))</f>
        <v/>
      </c>
      <c r="Y23" s="87"/>
      <c r="Z23" s="86"/>
      <c r="AA23" s="81" t="str">
        <f>IF(ISBLANK(Z24),"",IF(Z24-AB24&gt;0,"○",IF(Z24-AB24=0,"△","●")))</f>
        <v/>
      </c>
      <c r="AB23" s="87"/>
      <c r="AC23" s="86"/>
      <c r="AD23" s="81" t="str">
        <f>IF(ISBLANK(AC24),"",IF(AC24-AE24&gt;0,"○",IF(AC24-AE24=0,"△","●")))</f>
        <v/>
      </c>
      <c r="AE23" s="87"/>
      <c r="AF23" s="261" t="s">
        <v>123</v>
      </c>
      <c r="AG23" s="262"/>
      <c r="AH23" s="263">
        <f>AH21+AH22</f>
        <v>0</v>
      </c>
      <c r="AI23" s="264"/>
      <c r="AJ23" s="263">
        <f>AJ21+AJ22</f>
        <v>0</v>
      </c>
      <c r="AK23" s="264"/>
      <c r="AL23" s="263">
        <f>AL21+AL22</f>
        <v>0</v>
      </c>
      <c r="AM23" s="264"/>
      <c r="AN23" s="263">
        <f>AN21+AN22</f>
        <v>0</v>
      </c>
      <c r="AO23" s="264"/>
      <c r="AP23" s="263">
        <f>RANK(AR23,($AR$7,$AR$11,$AR$15,$AR$19,$AR$23,$AR$27,$AR$31,$AR$35))</f>
        <v>1</v>
      </c>
      <c r="AQ23" s="265"/>
      <c r="AR23" s="79">
        <f t="shared" si="0"/>
        <v>0</v>
      </c>
    </row>
    <row r="24" spans="2:44" ht="18" customHeight="1">
      <c r="B24" s="232"/>
      <c r="C24" s="239"/>
      <c r="D24" s="240"/>
      <c r="E24" s="240"/>
      <c r="F24" s="240"/>
      <c r="G24" s="241"/>
      <c r="H24" s="98" t="str">
        <f>IF(V8="","",V8)</f>
        <v/>
      </c>
      <c r="I24" s="89" t="s">
        <v>105</v>
      </c>
      <c r="J24" s="99" t="str">
        <f>IF(T8="","",T8)</f>
        <v/>
      </c>
      <c r="K24" s="101" t="str">
        <f>IF(V12="","",V12)</f>
        <v/>
      </c>
      <c r="L24" s="89" t="s">
        <v>105</v>
      </c>
      <c r="M24" s="99" t="str">
        <f>IF(T12="","",T12)</f>
        <v/>
      </c>
      <c r="N24" s="101" t="str">
        <f>IF(V16="","",V16)</f>
        <v/>
      </c>
      <c r="O24" s="89" t="s">
        <v>125</v>
      </c>
      <c r="P24" s="99" t="str">
        <f>IF(T16="","",T16)</f>
        <v/>
      </c>
      <c r="Q24" s="101" t="str">
        <f>IF(V20="","",V20)</f>
        <v/>
      </c>
      <c r="R24" s="89" t="s">
        <v>125</v>
      </c>
      <c r="S24" s="99" t="str">
        <f>IF(T20="","",T20)</f>
        <v/>
      </c>
      <c r="T24" s="248"/>
      <c r="U24" s="249"/>
      <c r="V24" s="250"/>
      <c r="W24" s="88"/>
      <c r="X24" s="89" t="s">
        <v>125</v>
      </c>
      <c r="Y24" s="90"/>
      <c r="Z24" s="88"/>
      <c r="AA24" s="89" t="s">
        <v>125</v>
      </c>
      <c r="AB24" s="90"/>
      <c r="AC24" s="88"/>
      <c r="AD24" s="89" t="s">
        <v>125</v>
      </c>
      <c r="AE24" s="90"/>
      <c r="AF24" s="261"/>
      <c r="AG24" s="262"/>
      <c r="AH24" s="263"/>
      <c r="AI24" s="264"/>
      <c r="AJ24" s="263"/>
      <c r="AK24" s="264"/>
      <c r="AL24" s="263"/>
      <c r="AM24" s="264"/>
      <c r="AN24" s="263"/>
      <c r="AO24" s="264"/>
      <c r="AP24" s="263"/>
      <c r="AQ24" s="265"/>
      <c r="AR24" s="79">
        <f t="shared" si="0"/>
        <v>0</v>
      </c>
    </row>
    <row r="25" spans="2:44" ht="18" customHeight="1">
      <c r="B25" s="231" t="s">
        <v>129</v>
      </c>
      <c r="C25" s="236" t="s">
        <v>206</v>
      </c>
      <c r="D25" s="237"/>
      <c r="E25" s="237"/>
      <c r="F25" s="237"/>
      <c r="G25" s="238"/>
      <c r="H25" s="86"/>
      <c r="I25" s="81" t="str">
        <f>IF(H26="","",IF(H26-J26&gt;0,"○",IF(H26-J26=0,"△","●")))</f>
        <v/>
      </c>
      <c r="J25" s="87"/>
      <c r="K25" s="86"/>
      <c r="L25" s="81" t="str">
        <f>IF(K26="","",IF(K26-M26&gt;0,"○",IF(K26-M26=0,"△","●")))</f>
        <v/>
      </c>
      <c r="M25" s="87"/>
      <c r="N25" s="86"/>
      <c r="O25" s="81" t="str">
        <f>IF(N26="","",IF(N26-P26&gt;0,"○",IF(N26-P26=0,"△","●")))</f>
        <v/>
      </c>
      <c r="P25" s="87"/>
      <c r="Q25" s="86"/>
      <c r="R25" s="81" t="str">
        <f>IF(Q26="","",IF(Q26-S26&gt;0,"○",IF(Q26-S26=0,"△","●")))</f>
        <v/>
      </c>
      <c r="S25" s="87"/>
      <c r="T25" s="86"/>
      <c r="U25" s="81" t="str">
        <f>IF(T26="","",IF(T26-V26&gt;0,"○",IF(T26-V26=0,"△","●")))</f>
        <v/>
      </c>
      <c r="V25" s="102"/>
      <c r="W25" s="270"/>
      <c r="X25" s="271"/>
      <c r="Y25" s="272"/>
      <c r="Z25" s="86"/>
      <c r="AA25" s="81" t="str">
        <f>IF(ISBLANK(Z26),"",IF(Z26-AB26&gt;0,"○",IF(Z26-AB26=0,"△","●")))</f>
        <v/>
      </c>
      <c r="AB25" s="87"/>
      <c r="AC25" s="86"/>
      <c r="AD25" s="81" t="str">
        <f>IF(ISBLANK(AC26),"",IF(AC26-AE26&gt;0,"○",IF(AC26-AE26=0,"△","●")))</f>
        <v/>
      </c>
      <c r="AE25" s="87"/>
      <c r="AF25" s="273" t="s">
        <v>111</v>
      </c>
      <c r="AG25" s="274"/>
      <c r="AH25" s="286">
        <f>COUNTIF(H25:AE25,"○")*3+COUNTIF(H25:AE25,"△")*1</f>
        <v>0</v>
      </c>
      <c r="AI25" s="287"/>
      <c r="AJ25" s="286">
        <f>Y6+Y10+Y14+Y18+Y22+Z26+AC26</f>
        <v>0</v>
      </c>
      <c r="AK25" s="287"/>
      <c r="AL25" s="286">
        <f>W6+W10+W14+W18+W22+AB26+AE26</f>
        <v>0</v>
      </c>
      <c r="AM25" s="287"/>
      <c r="AN25" s="286">
        <f>AJ25-AL25</f>
        <v>0</v>
      </c>
      <c r="AO25" s="287"/>
      <c r="AP25" s="286">
        <f>RANK(AR25,($AR$5,$AR$9,$AR$13,$AR$17,$AR$21,$AR$25,$AR$29,$AR$33))</f>
        <v>1</v>
      </c>
      <c r="AQ25" s="288"/>
      <c r="AR25" s="79">
        <f t="shared" si="0"/>
        <v>0</v>
      </c>
    </row>
    <row r="26" spans="2:44" ht="18" customHeight="1">
      <c r="B26" s="231"/>
      <c r="C26" s="236"/>
      <c r="D26" s="237"/>
      <c r="E26" s="237"/>
      <c r="F26" s="237"/>
      <c r="G26" s="238"/>
      <c r="H26" s="100" t="str">
        <f>IF(Y6="","",Y6)</f>
        <v/>
      </c>
      <c r="I26" s="81" t="s">
        <v>105</v>
      </c>
      <c r="J26" s="87" t="str">
        <f>IF(W6="","",W6)</f>
        <v/>
      </c>
      <c r="K26" s="86" t="str">
        <f>IF(Y10="","",Y10)</f>
        <v/>
      </c>
      <c r="L26" s="81" t="s">
        <v>105</v>
      </c>
      <c r="M26" s="87" t="str">
        <f>IF(W10="","",W10)</f>
        <v/>
      </c>
      <c r="N26" s="100" t="str">
        <f>IF(Y14="","",Y14)</f>
        <v/>
      </c>
      <c r="O26" s="81" t="s">
        <v>125</v>
      </c>
      <c r="P26" s="87" t="str">
        <f>IF(W14="","",W14)</f>
        <v/>
      </c>
      <c r="Q26" s="100" t="str">
        <f>IF(Y18="","",Y18)</f>
        <v/>
      </c>
      <c r="R26" s="81" t="s">
        <v>125</v>
      </c>
      <c r="S26" s="87" t="str">
        <f>IF(W18="","",W18)</f>
        <v/>
      </c>
      <c r="T26" s="100" t="str">
        <f>IF(Y22="","",Y22)</f>
        <v/>
      </c>
      <c r="U26" s="81" t="s">
        <v>125</v>
      </c>
      <c r="V26" s="87" t="str">
        <f>IF(W22="","",W22)</f>
        <v/>
      </c>
      <c r="W26" s="245"/>
      <c r="X26" s="246"/>
      <c r="Y26" s="247"/>
      <c r="Z26" s="80"/>
      <c r="AA26" s="81" t="s">
        <v>105</v>
      </c>
      <c r="AB26" s="82"/>
      <c r="AC26" s="80"/>
      <c r="AD26" s="81" t="s">
        <v>105</v>
      </c>
      <c r="AE26" s="82"/>
      <c r="AF26" s="256" t="s">
        <v>112</v>
      </c>
      <c r="AG26" s="257"/>
      <c r="AH26" s="258">
        <f>COUNTIF(H27:AE27,"○")*3+COUNTIF(H27:AE27,"△")*1</f>
        <v>0</v>
      </c>
      <c r="AI26" s="259"/>
      <c r="AJ26" s="258">
        <f>+Y8+Y12+Y16+Y20+Y24+Z28+AC28</f>
        <v>0</v>
      </c>
      <c r="AK26" s="259"/>
      <c r="AL26" s="258">
        <f>+W8+W12+W16+W20+W24+AB28+AE28</f>
        <v>0</v>
      </c>
      <c r="AM26" s="259"/>
      <c r="AN26" s="258">
        <f>AJ26-AL26</f>
        <v>0</v>
      </c>
      <c r="AO26" s="259"/>
      <c r="AP26" s="258">
        <f>RANK(AR26,($AR$6,$AR$10,$AR$14,$AR$18,$AR$22,$AR$26,$AR$30,$AR$34))</f>
        <v>1</v>
      </c>
      <c r="AQ26" s="260"/>
      <c r="AR26" s="79">
        <f t="shared" si="0"/>
        <v>0</v>
      </c>
    </row>
    <row r="27" spans="2:44" ht="18" customHeight="1">
      <c r="B27" s="231"/>
      <c r="C27" s="236"/>
      <c r="D27" s="237"/>
      <c r="E27" s="237"/>
      <c r="F27" s="237"/>
      <c r="G27" s="238"/>
      <c r="H27" s="95"/>
      <c r="I27" s="84" t="str">
        <f>IF(H28="","",IF(H28-J28&gt;0,"○",IF(H28-J28=0,"△","●")))</f>
        <v/>
      </c>
      <c r="J27" s="97"/>
      <c r="K27" s="95"/>
      <c r="L27" s="84" t="str">
        <f>IF(K28="","",IF(K28-M28&gt;0,"○",IF(K28-M28=0,"△","●")))</f>
        <v/>
      </c>
      <c r="M27" s="97"/>
      <c r="N27" s="95"/>
      <c r="O27" s="84" t="str">
        <f>IF(N28="","",IF(N28-P28&gt;0,"○",IF(N28-P28=0,"△","●")))</f>
        <v/>
      </c>
      <c r="P27" s="97"/>
      <c r="Q27" s="95"/>
      <c r="R27" s="84" t="str">
        <f>IF(Q28="","",IF(Q28-S28&gt;0,"○",IF(Q28-S28=0,"△","●")))</f>
        <v/>
      </c>
      <c r="S27" s="97"/>
      <c r="T27" s="95"/>
      <c r="U27" s="84" t="str">
        <f>IF(T28="","",IF(T28-V28&gt;0,"○",IF(T28-V28=0,"△","●")))</f>
        <v/>
      </c>
      <c r="V27" s="96"/>
      <c r="W27" s="245"/>
      <c r="X27" s="246"/>
      <c r="Y27" s="247"/>
      <c r="Z27" s="95"/>
      <c r="AA27" s="84" t="str">
        <f>IF(ISBLANK(Z28),"",IF(Z28-AB28&gt;0,"○",IF(Z28-AB28=0,"△","●")))</f>
        <v/>
      </c>
      <c r="AB27" s="97"/>
      <c r="AC27" s="95"/>
      <c r="AD27" s="84" t="str">
        <f>IF(ISBLANK(AC28),"",IF(AC28-AE28&gt;0,"○",IF(AC28-AE28=0,"△","●")))</f>
        <v/>
      </c>
      <c r="AE27" s="97"/>
      <c r="AF27" s="261" t="s">
        <v>123</v>
      </c>
      <c r="AG27" s="262"/>
      <c r="AH27" s="263">
        <f>AH25+AH26</f>
        <v>0</v>
      </c>
      <c r="AI27" s="264"/>
      <c r="AJ27" s="263">
        <f>AJ25+AJ26</f>
        <v>0</v>
      </c>
      <c r="AK27" s="264"/>
      <c r="AL27" s="263">
        <f>AL25+AL26</f>
        <v>0</v>
      </c>
      <c r="AM27" s="264"/>
      <c r="AN27" s="263">
        <f>AN25+AN26</f>
        <v>0</v>
      </c>
      <c r="AO27" s="264"/>
      <c r="AP27" s="263">
        <f>RANK(AR27,($AR$7,$AR$11,$AR$15,$AR$19,$AR$23,$AR$27,$AR$31,$AR$35))</f>
        <v>1</v>
      </c>
      <c r="AQ27" s="265"/>
      <c r="AR27" s="79">
        <f t="shared" si="0"/>
        <v>0</v>
      </c>
    </row>
    <row r="28" spans="2:44" ht="18" customHeight="1">
      <c r="B28" s="231"/>
      <c r="C28" s="236"/>
      <c r="D28" s="237"/>
      <c r="E28" s="237"/>
      <c r="F28" s="237"/>
      <c r="G28" s="238"/>
      <c r="H28" s="86" t="str">
        <f>IF(Y8="","",Y8)</f>
        <v/>
      </c>
      <c r="I28" s="81" t="s">
        <v>105</v>
      </c>
      <c r="J28" s="87" t="str">
        <f>IF(W8="","",W8)</f>
        <v/>
      </c>
      <c r="K28" s="86" t="str">
        <f>IF(Y12="","",Y12)</f>
        <v/>
      </c>
      <c r="L28" s="81" t="s">
        <v>105</v>
      </c>
      <c r="M28" s="87" t="str">
        <f>IF(W12="","",W12)</f>
        <v/>
      </c>
      <c r="N28" s="100" t="str">
        <f>IF(Y16="","",Y16)</f>
        <v/>
      </c>
      <c r="O28" s="81" t="s">
        <v>125</v>
      </c>
      <c r="P28" s="87" t="str">
        <f>IF(W16="","",W16)</f>
        <v/>
      </c>
      <c r="Q28" s="100" t="str">
        <f>IF(Y20="","",Y20)</f>
        <v/>
      </c>
      <c r="R28" s="81" t="s">
        <v>125</v>
      </c>
      <c r="S28" s="87" t="str">
        <f>IF(W20="","",W20)</f>
        <v/>
      </c>
      <c r="T28" s="100" t="str">
        <f>IF(Y24="","",Y24)</f>
        <v/>
      </c>
      <c r="U28" s="81" t="s">
        <v>125</v>
      </c>
      <c r="V28" s="87" t="str">
        <f>IF(W24="","",W24)</f>
        <v/>
      </c>
      <c r="W28" s="248"/>
      <c r="X28" s="249"/>
      <c r="Y28" s="250"/>
      <c r="Z28" s="80"/>
      <c r="AA28" s="81" t="s">
        <v>125</v>
      </c>
      <c r="AB28" s="82"/>
      <c r="AC28" s="80"/>
      <c r="AD28" s="81" t="s">
        <v>125</v>
      </c>
      <c r="AE28" s="82"/>
      <c r="AF28" s="277"/>
      <c r="AG28" s="278"/>
      <c r="AH28" s="281"/>
      <c r="AI28" s="282"/>
      <c r="AJ28" s="281"/>
      <c r="AK28" s="282"/>
      <c r="AL28" s="281"/>
      <c r="AM28" s="282"/>
      <c r="AN28" s="281"/>
      <c r="AO28" s="282"/>
      <c r="AP28" s="281"/>
      <c r="AQ28" s="285"/>
      <c r="AR28" s="79">
        <f t="shared" si="0"/>
        <v>0</v>
      </c>
    </row>
    <row r="29" spans="2:44" ht="18" customHeight="1">
      <c r="B29" s="266" t="s">
        <v>130</v>
      </c>
      <c r="C29" s="267" t="s">
        <v>210</v>
      </c>
      <c r="D29" s="268"/>
      <c r="E29" s="268"/>
      <c r="F29" s="268"/>
      <c r="G29" s="269"/>
      <c r="H29" s="91"/>
      <c r="I29" s="92" t="str">
        <f>IF(H30="","",IF(H30-J30&gt;0,"○",IF(H30-J30=0,"△","●")))</f>
        <v/>
      </c>
      <c r="J29" s="94"/>
      <c r="K29" s="91"/>
      <c r="L29" s="92" t="str">
        <f>IF(K30="","",IF(K30-M30&gt;0,"○",IF(K30-M30=0,"△","●")))</f>
        <v/>
      </c>
      <c r="M29" s="94"/>
      <c r="N29" s="91"/>
      <c r="O29" s="92" t="str">
        <f>IF(N30="","",IF(N30-P30&gt;0,"○",IF(N30-P30=0,"△","●")))</f>
        <v/>
      </c>
      <c r="P29" s="94"/>
      <c r="Q29" s="91"/>
      <c r="R29" s="92" t="str">
        <f>IF(Q30="","",IF(Q30-S30&gt;0,"○",IF(Q30-S30=0,"△","●")))</f>
        <v/>
      </c>
      <c r="S29" s="94"/>
      <c r="T29" s="91"/>
      <c r="U29" s="92" t="str">
        <f>IF(T30="","",IF(T30-V30&gt;0,"○",IF(T30-V30=0,"△","●")))</f>
        <v/>
      </c>
      <c r="V29" s="94"/>
      <c r="W29" s="91"/>
      <c r="X29" s="92" t="str">
        <f>IF(W30="","",IF(W30-Y30&gt;0,"○",IF(W30-Y30=0,"△","●")))</f>
        <v/>
      </c>
      <c r="Y29" s="93"/>
      <c r="Z29" s="270"/>
      <c r="AA29" s="271"/>
      <c r="AB29" s="272"/>
      <c r="AC29" s="91"/>
      <c r="AD29" s="92" t="str">
        <f>IF(ISBLANK(AC30),"",IF(AC30-AE30&gt;0,"○",IF(AC30-AE30=0,"△","●")))</f>
        <v/>
      </c>
      <c r="AE29" s="94"/>
      <c r="AF29" s="261" t="s">
        <v>111</v>
      </c>
      <c r="AG29" s="262"/>
      <c r="AH29" s="263">
        <f>COUNTIF(H29:AE29,"○")*3+COUNTIF(H29:AE29,"△")*1</f>
        <v>0</v>
      </c>
      <c r="AI29" s="264"/>
      <c r="AJ29" s="263">
        <f>AB6+AB10+AB14+AB18+AB22+AB26+AC30</f>
        <v>0</v>
      </c>
      <c r="AK29" s="264"/>
      <c r="AL29" s="263">
        <f>Z6+Z10+Z14+Z18+Z22+Z26+AE30</f>
        <v>0</v>
      </c>
      <c r="AM29" s="264"/>
      <c r="AN29" s="263">
        <f>AJ29-AL29</f>
        <v>0</v>
      </c>
      <c r="AO29" s="264"/>
      <c r="AP29" s="263">
        <f>RANK(AR29,($AR$5,$AR$9,$AR$13,$AR$17,$AR$21,$AR$25,$AR$29,$AR$33))</f>
        <v>1</v>
      </c>
      <c r="AQ29" s="265"/>
      <c r="AR29" s="79">
        <f t="shared" si="0"/>
        <v>0</v>
      </c>
    </row>
    <row r="30" spans="2:44" ht="18" customHeight="1">
      <c r="B30" s="231"/>
      <c r="C30" s="236"/>
      <c r="D30" s="237"/>
      <c r="E30" s="237"/>
      <c r="F30" s="237"/>
      <c r="G30" s="238"/>
      <c r="H30" s="103" t="str">
        <f>IF(AB6="","",AB6)</f>
        <v/>
      </c>
      <c r="I30" s="104" t="s">
        <v>105</v>
      </c>
      <c r="J30" s="105" t="str">
        <f>IF(Z6="","",Z6)</f>
        <v/>
      </c>
      <c r="K30" s="106" t="str">
        <f>IF(AB10="","",AB10)</f>
        <v/>
      </c>
      <c r="L30" s="104" t="s">
        <v>105</v>
      </c>
      <c r="M30" s="105" t="str">
        <f>IF(Z10="","",Z10)</f>
        <v/>
      </c>
      <c r="N30" s="103" t="str">
        <f>IF(AB14="","",AB14)</f>
        <v/>
      </c>
      <c r="O30" s="104" t="s">
        <v>125</v>
      </c>
      <c r="P30" s="105" t="str">
        <f>IF(Z14="","",Z14)</f>
        <v/>
      </c>
      <c r="Q30" s="106" t="str">
        <f>IF(AB18="","",AB18)</f>
        <v/>
      </c>
      <c r="R30" s="104" t="s">
        <v>125</v>
      </c>
      <c r="S30" s="105" t="str">
        <f>IF(Z18="","",Z18)</f>
        <v/>
      </c>
      <c r="T30" s="106" t="str">
        <f>IF(AB22="","",AB22)</f>
        <v/>
      </c>
      <c r="U30" s="104" t="s">
        <v>125</v>
      </c>
      <c r="V30" s="105" t="str">
        <f>IF(Z22="","",Z22)</f>
        <v/>
      </c>
      <c r="W30" s="106" t="str">
        <f>IF(AB26="","",AB26)</f>
        <v/>
      </c>
      <c r="X30" s="104" t="s">
        <v>125</v>
      </c>
      <c r="Y30" s="105" t="str">
        <f>IF(Z26="","",Z26)</f>
        <v/>
      </c>
      <c r="Z30" s="245"/>
      <c r="AA30" s="246"/>
      <c r="AB30" s="247"/>
      <c r="AC30" s="107"/>
      <c r="AD30" s="104" t="s">
        <v>105</v>
      </c>
      <c r="AE30" s="108"/>
      <c r="AF30" s="256" t="s">
        <v>112</v>
      </c>
      <c r="AG30" s="257"/>
      <c r="AH30" s="258">
        <f>+COUNTIF(H31:AE31,"○")*3+COUNTIF(H31:AE31,"△")*1</f>
        <v>0</v>
      </c>
      <c r="AI30" s="259"/>
      <c r="AJ30" s="258">
        <f>+AB8+AB12+AB16+AB20+AB24+AB28+AC32</f>
        <v>0</v>
      </c>
      <c r="AK30" s="259"/>
      <c r="AL30" s="258">
        <f>+Z8+Z12+Z16+Z20+Z24+Z28+AE32</f>
        <v>0</v>
      </c>
      <c r="AM30" s="259"/>
      <c r="AN30" s="258">
        <f>AJ30-AL30</f>
        <v>0</v>
      </c>
      <c r="AO30" s="259"/>
      <c r="AP30" s="258">
        <f>RANK(AR30,($AR$6,$AR$10,$AR$14,$AR$18,$AR$22,$AR$26,$AR$30,$AR$34))</f>
        <v>1</v>
      </c>
      <c r="AQ30" s="260"/>
      <c r="AR30" s="79">
        <f t="shared" si="0"/>
        <v>0</v>
      </c>
    </row>
    <row r="31" spans="2:44" ht="18" customHeight="1">
      <c r="B31" s="231"/>
      <c r="C31" s="236"/>
      <c r="D31" s="237"/>
      <c r="E31" s="237"/>
      <c r="F31" s="237"/>
      <c r="G31" s="238"/>
      <c r="H31" s="86"/>
      <c r="I31" s="81" t="str">
        <f>IF(H32="","",IF(H32-J32&gt;0,"○",IF(H32-J32=0,"△","●")))</f>
        <v/>
      </c>
      <c r="J31" s="87"/>
      <c r="K31" s="86"/>
      <c r="L31" s="81" t="str">
        <f>IF(K32="","",IF(K32-M32&gt;0,"○",IF(K32-M32=0,"△","●")))</f>
        <v/>
      </c>
      <c r="M31" s="87"/>
      <c r="N31" s="86"/>
      <c r="O31" s="81" t="str">
        <f>IF(N32="","",IF(N32-P32&gt;0,"○",IF(N32-P32=0,"△","●")))</f>
        <v/>
      </c>
      <c r="P31" s="87"/>
      <c r="Q31" s="86"/>
      <c r="R31" s="81" t="str">
        <f>IF(Q32="","",IF(Q32-S32&gt;0,"○",IF(Q32-S32=0,"△","●")))</f>
        <v/>
      </c>
      <c r="S31" s="87"/>
      <c r="T31" s="86"/>
      <c r="U31" s="81" t="str">
        <f>IF(T32="","",IF(T32-V32&gt;0,"○",IF(T32-V32=0,"△","●")))</f>
        <v/>
      </c>
      <c r="V31" s="87"/>
      <c r="W31" s="86"/>
      <c r="X31" s="81" t="str">
        <f>IF(W32="","",IF(W32-Y32&gt;0,"○",IF(W32-Y32=0,"△","●")))</f>
        <v/>
      </c>
      <c r="Y31" s="102"/>
      <c r="Z31" s="245"/>
      <c r="AA31" s="246"/>
      <c r="AB31" s="247"/>
      <c r="AC31" s="86"/>
      <c r="AD31" s="81" t="str">
        <f>IF(ISBLANK(AC32),"",IF(AC32-AE32&gt;0,"○",IF(AC32-AE32=0,"△","●")))</f>
        <v/>
      </c>
      <c r="AE31" s="87"/>
      <c r="AF31" s="291" t="s">
        <v>123</v>
      </c>
      <c r="AG31" s="292"/>
      <c r="AH31" s="279">
        <f>AH29+AH30</f>
        <v>0</v>
      </c>
      <c r="AI31" s="280"/>
      <c r="AJ31" s="279">
        <f>AJ29+AJ30</f>
        <v>0</v>
      </c>
      <c r="AK31" s="280"/>
      <c r="AL31" s="279">
        <f>AL29+AL30</f>
        <v>0</v>
      </c>
      <c r="AM31" s="280"/>
      <c r="AN31" s="279">
        <f>AN29+AN30</f>
        <v>0</v>
      </c>
      <c r="AO31" s="280"/>
      <c r="AP31" s="279">
        <f>RANK(AR31,($AR$7,$AR$11,$AR$15,$AR$19,$AR$23,$AR$27,$AR$31,$AR$35))</f>
        <v>1</v>
      </c>
      <c r="AQ31" s="284"/>
      <c r="AR31" s="79">
        <f t="shared" si="0"/>
        <v>0</v>
      </c>
    </row>
    <row r="32" spans="2:44" ht="18" customHeight="1">
      <c r="B32" s="232"/>
      <c r="C32" s="239"/>
      <c r="D32" s="240"/>
      <c r="E32" s="240"/>
      <c r="F32" s="240"/>
      <c r="G32" s="241"/>
      <c r="H32" s="101" t="str">
        <f>IF(AB8="","",AB8)</f>
        <v/>
      </c>
      <c r="I32" s="89" t="s">
        <v>105</v>
      </c>
      <c r="J32" s="99" t="str">
        <f>IF(Z8="","",Z8)</f>
        <v/>
      </c>
      <c r="K32" s="101" t="str">
        <f>IF(AB12="","",AB12)</f>
        <v/>
      </c>
      <c r="L32" s="89" t="s">
        <v>105</v>
      </c>
      <c r="M32" s="99" t="str">
        <f>IF(Z12="","",Z12)</f>
        <v/>
      </c>
      <c r="N32" s="98" t="str">
        <f>IF(AB16="","",AB16)</f>
        <v/>
      </c>
      <c r="O32" s="89" t="s">
        <v>125</v>
      </c>
      <c r="P32" s="99" t="str">
        <f>IF(Z16="","",Z16)</f>
        <v/>
      </c>
      <c r="Q32" s="101" t="str">
        <f>IF(AB20="","",AB20)</f>
        <v/>
      </c>
      <c r="R32" s="89" t="s">
        <v>125</v>
      </c>
      <c r="S32" s="99" t="str">
        <f>IF(Z20="","",Z20)</f>
        <v/>
      </c>
      <c r="T32" s="101" t="str">
        <f>IF(AB24="","",AB24)</f>
        <v/>
      </c>
      <c r="U32" s="89" t="s">
        <v>125</v>
      </c>
      <c r="V32" s="99" t="str">
        <f>IF(Z24="","",Z24)</f>
        <v/>
      </c>
      <c r="W32" s="101" t="str">
        <f>IF(AB28="","",AB28)</f>
        <v/>
      </c>
      <c r="X32" s="89" t="s">
        <v>125</v>
      </c>
      <c r="Y32" s="99" t="str">
        <f>IF(Z28="","",Z28)</f>
        <v/>
      </c>
      <c r="Z32" s="248"/>
      <c r="AA32" s="249"/>
      <c r="AB32" s="250"/>
      <c r="AC32" s="88"/>
      <c r="AD32" s="89" t="s">
        <v>125</v>
      </c>
      <c r="AE32" s="90"/>
      <c r="AF32" s="277"/>
      <c r="AG32" s="278"/>
      <c r="AH32" s="281"/>
      <c r="AI32" s="282"/>
      <c r="AJ32" s="281"/>
      <c r="AK32" s="282"/>
      <c r="AL32" s="281"/>
      <c r="AM32" s="282"/>
      <c r="AN32" s="281"/>
      <c r="AO32" s="282"/>
      <c r="AP32" s="281"/>
      <c r="AQ32" s="285"/>
      <c r="AR32" s="79">
        <f t="shared" si="0"/>
        <v>0</v>
      </c>
    </row>
    <row r="33" spans="2:44" ht="18" customHeight="1">
      <c r="B33" s="231" t="s">
        <v>131</v>
      </c>
      <c r="C33" s="236" t="s">
        <v>215</v>
      </c>
      <c r="D33" s="237"/>
      <c r="E33" s="237"/>
      <c r="F33" s="237"/>
      <c r="G33" s="238"/>
      <c r="H33" s="86"/>
      <c r="I33" s="92" t="str">
        <f>IF(H34="","",IF(H34-J34&gt;0,"○",IF(H34-J34=0,"△","●")))</f>
        <v/>
      </c>
      <c r="J33" s="87"/>
      <c r="K33" s="86"/>
      <c r="L33" s="81" t="str">
        <f>IF(K34="","",IF(K34-M34&gt;0,"○",IF(K34-M34=0,"△","●")))</f>
        <v/>
      </c>
      <c r="M33" s="87"/>
      <c r="N33" s="86"/>
      <c r="O33" s="81" t="str">
        <f>IF(N34="","",IF(N34-P34&gt;0,"○",IF(N34-P34=0,"△","●")))</f>
        <v/>
      </c>
      <c r="P33" s="87"/>
      <c r="Q33" s="86"/>
      <c r="R33" s="81" t="str">
        <f>IF(Q34="","",IF(Q34-S34&gt;0,"○",IF(Q34-S34=0,"△","●")))</f>
        <v/>
      </c>
      <c r="S33" s="87"/>
      <c r="T33" s="86"/>
      <c r="U33" s="81" t="str">
        <f>IF(T34="","",IF(T34-V34&gt;0,"○",IF(T34-V34=0,"△","●")))</f>
        <v/>
      </c>
      <c r="V33" s="87"/>
      <c r="W33" s="86"/>
      <c r="X33" s="81" t="str">
        <f>IF(W34="","",IF(W34-Y34&gt;0,"○",IF(W34-Y34=0,"△","●")))</f>
        <v/>
      </c>
      <c r="Y33" s="87"/>
      <c r="Z33" s="86"/>
      <c r="AA33" s="81" t="str">
        <f>IF(Z34="","",IF(Z34-AB34&gt;0,"○",IF(Z34-AB34=0,"△","●")))</f>
        <v/>
      </c>
      <c r="AB33" s="102"/>
      <c r="AC33" s="270"/>
      <c r="AD33" s="271"/>
      <c r="AE33" s="272"/>
      <c r="AF33" s="273" t="s">
        <v>111</v>
      </c>
      <c r="AG33" s="274"/>
      <c r="AH33" s="263">
        <f>COUNTIF(H33:AE33,"○")*3+COUNTIF(H33:AE33,"△")*1</f>
        <v>0</v>
      </c>
      <c r="AI33" s="264"/>
      <c r="AJ33" s="263">
        <f>AE6+AE10+AE14+AE18+AE22+AE26+AE30</f>
        <v>0</v>
      </c>
      <c r="AK33" s="264"/>
      <c r="AL33" s="263">
        <f>AC6+AC10+AC14+AC18+AC22+AC26+AC30</f>
        <v>0</v>
      </c>
      <c r="AM33" s="264"/>
      <c r="AN33" s="263">
        <f>AJ33-AL33</f>
        <v>0</v>
      </c>
      <c r="AO33" s="264"/>
      <c r="AP33" s="263">
        <f>RANK(AR33,($AR$5,$AR$9,$AR$13,$AR$17,$AR$21,$AR$25,$AR$29,$AR$33))</f>
        <v>1</v>
      </c>
      <c r="AQ33" s="265"/>
      <c r="AR33" s="79">
        <f t="shared" si="0"/>
        <v>0</v>
      </c>
    </row>
    <row r="34" spans="2:44" ht="18" customHeight="1">
      <c r="B34" s="231"/>
      <c r="C34" s="236"/>
      <c r="D34" s="237"/>
      <c r="E34" s="237"/>
      <c r="F34" s="237"/>
      <c r="G34" s="238"/>
      <c r="H34" s="86" t="str">
        <f>IF(AE6="","",AE6)</f>
        <v/>
      </c>
      <c r="I34" s="104" t="s">
        <v>105</v>
      </c>
      <c r="J34" s="87" t="str">
        <f>IF(AC6="","",AC6)</f>
        <v/>
      </c>
      <c r="K34" s="100" t="str">
        <f>IF(AE10="","",AE10)</f>
        <v/>
      </c>
      <c r="L34" s="81" t="s">
        <v>105</v>
      </c>
      <c r="M34" s="87" t="str">
        <f>IF(AC10="","",AC10)</f>
        <v/>
      </c>
      <c r="N34" s="100" t="str">
        <f>IF(AE14="","",AE14)</f>
        <v/>
      </c>
      <c r="O34" s="81" t="s">
        <v>125</v>
      </c>
      <c r="P34" s="87" t="str">
        <f>IF(AC14="","",AC14)</f>
        <v/>
      </c>
      <c r="Q34" s="86" t="str">
        <f>IF(AE18="","",AE18)</f>
        <v/>
      </c>
      <c r="R34" s="81" t="s">
        <v>125</v>
      </c>
      <c r="S34" s="87" t="str">
        <f>IF(AC18="","",AC18)</f>
        <v/>
      </c>
      <c r="T34" s="100" t="str">
        <f>IF(AE22="","",AE22)</f>
        <v/>
      </c>
      <c r="U34" s="81" t="s">
        <v>125</v>
      </c>
      <c r="V34" s="87" t="str">
        <f>IF(AC22="","",AC22)</f>
        <v/>
      </c>
      <c r="W34" s="100" t="str">
        <f>IF(AE26="","",AE26)</f>
        <v/>
      </c>
      <c r="X34" s="81" t="s">
        <v>125</v>
      </c>
      <c r="Y34" s="87" t="str">
        <f>IF(AC26="","",AC26)</f>
        <v/>
      </c>
      <c r="Z34" s="100" t="str">
        <f>IF(AE30="","",AE30)</f>
        <v/>
      </c>
      <c r="AA34" s="81" t="s">
        <v>125</v>
      </c>
      <c r="AB34" s="87" t="str">
        <f>IF(AC30="","",AC30)</f>
        <v/>
      </c>
      <c r="AC34" s="245"/>
      <c r="AD34" s="246"/>
      <c r="AE34" s="247"/>
      <c r="AF34" s="256" t="s">
        <v>112</v>
      </c>
      <c r="AG34" s="257"/>
      <c r="AH34" s="258">
        <f>+COUNTIF(H35:AE35,"○")*3+COUNTIF(H35:AE35,"△")*1</f>
        <v>0</v>
      </c>
      <c r="AI34" s="259"/>
      <c r="AJ34" s="258">
        <f>+AE8+AE12+AE16+AE20+AE24+AE28+AE32</f>
        <v>0</v>
      </c>
      <c r="AK34" s="259"/>
      <c r="AL34" s="258">
        <f>+AC8+AC12+AC16+AC20+AC24+AC28+AC32</f>
        <v>0</v>
      </c>
      <c r="AM34" s="259"/>
      <c r="AN34" s="258">
        <f>AJ34-AL34</f>
        <v>0</v>
      </c>
      <c r="AO34" s="259"/>
      <c r="AP34" s="258">
        <f>RANK(AR34,($AR$6,$AR$10,$AR$14,$AR$18,$AR$22,$AR$26,$AR$30,$AR$34))</f>
        <v>1</v>
      </c>
      <c r="AQ34" s="260"/>
      <c r="AR34" s="79">
        <f t="shared" si="0"/>
        <v>0</v>
      </c>
    </row>
    <row r="35" spans="2:44" ht="18" customHeight="1">
      <c r="B35" s="231"/>
      <c r="C35" s="236"/>
      <c r="D35" s="237"/>
      <c r="E35" s="237"/>
      <c r="F35" s="237"/>
      <c r="G35" s="238"/>
      <c r="H35" s="95"/>
      <c r="I35" s="81" t="str">
        <f>IF(H36="","",IF(H36-J36&gt;0,"○",IF(H36-J36=0,"△","●")))</f>
        <v/>
      </c>
      <c r="J35" s="97"/>
      <c r="K35" s="95"/>
      <c r="L35" s="84" t="str">
        <f>IF(K36="","",IF(K36-M36&gt;0,"○",IF(K36-M36=0,"△","●")))</f>
        <v/>
      </c>
      <c r="M35" s="97"/>
      <c r="N35" s="95"/>
      <c r="O35" s="84" t="str">
        <f>IF(N36="","",IF(N36-P36&gt;0,"○",IF(N36-P36=0,"△","●")))</f>
        <v/>
      </c>
      <c r="P35" s="97"/>
      <c r="Q35" s="95"/>
      <c r="R35" s="84" t="str">
        <f>IF(Q36="","",IF(Q36-S36&gt;0,"○",IF(Q36-S36=0,"△","●")))</f>
        <v/>
      </c>
      <c r="S35" s="97"/>
      <c r="T35" s="95"/>
      <c r="U35" s="84" t="str">
        <f>IF(T36="","",IF(T36-V36&gt;0,"○",IF(T36-V36=0,"△","●")))</f>
        <v/>
      </c>
      <c r="V35" s="97"/>
      <c r="W35" s="95"/>
      <c r="X35" s="84" t="str">
        <f>IF(W36="","",IF(W36-Y36&gt;0,"○",IF(W36-Y36=0,"△","●")))</f>
        <v/>
      </c>
      <c r="Y35" s="97"/>
      <c r="Z35" s="95"/>
      <c r="AA35" s="84" t="str">
        <f>IF(Z36="","",IF(Z36-AB36&gt;0,"○",IF(Z36-AB36=0,"△","●")))</f>
        <v/>
      </c>
      <c r="AB35" s="96"/>
      <c r="AC35" s="245"/>
      <c r="AD35" s="246"/>
      <c r="AE35" s="247"/>
      <c r="AF35" s="261" t="s">
        <v>123</v>
      </c>
      <c r="AG35" s="262"/>
      <c r="AH35" s="279">
        <f>AH33+AH34</f>
        <v>0</v>
      </c>
      <c r="AI35" s="280"/>
      <c r="AJ35" s="279">
        <f>AJ33+AJ34</f>
        <v>0</v>
      </c>
      <c r="AK35" s="280"/>
      <c r="AL35" s="279">
        <f>AL33+AL34</f>
        <v>0</v>
      </c>
      <c r="AM35" s="280"/>
      <c r="AN35" s="279">
        <f>AN33+AN34</f>
        <v>0</v>
      </c>
      <c r="AO35" s="280"/>
      <c r="AP35" s="279">
        <f>RANK(AR35,($AR$7,$AR$11,$AR$15,$AR$19,$AR$23,$AR$27,$AR$31,$AR$35))</f>
        <v>1</v>
      </c>
      <c r="AQ35" s="284"/>
      <c r="AR35" s="79">
        <f t="shared" si="0"/>
        <v>0</v>
      </c>
    </row>
    <row r="36" spans="2:44" ht="18" customHeight="1" thickBot="1">
      <c r="B36" s="294"/>
      <c r="C36" s="295"/>
      <c r="D36" s="296"/>
      <c r="E36" s="296"/>
      <c r="F36" s="296"/>
      <c r="G36" s="297"/>
      <c r="H36" s="109" t="str">
        <f>IF(AE8="","",AE8)</f>
        <v/>
      </c>
      <c r="I36" s="110" t="s">
        <v>105</v>
      </c>
      <c r="J36" s="111" t="str">
        <f>IF(AC8="","",AC8)</f>
        <v/>
      </c>
      <c r="K36" s="112" t="str">
        <f>IF(AE12="","",AE12)</f>
        <v/>
      </c>
      <c r="L36" s="110" t="s">
        <v>105</v>
      </c>
      <c r="M36" s="111" t="str">
        <f>IF(AC12="","",AC12)</f>
        <v/>
      </c>
      <c r="N36" s="112" t="str">
        <f>IF(AE16="","",AE16)</f>
        <v/>
      </c>
      <c r="O36" s="110" t="s">
        <v>125</v>
      </c>
      <c r="P36" s="111" t="str">
        <f>IF(AC16="","",AC16)</f>
        <v/>
      </c>
      <c r="Q36" s="109" t="str">
        <f>IF(AE20="","",AE20)</f>
        <v/>
      </c>
      <c r="R36" s="110" t="s">
        <v>125</v>
      </c>
      <c r="S36" s="111" t="str">
        <f>IF(AC20="","",AC20)</f>
        <v/>
      </c>
      <c r="T36" s="112" t="str">
        <f>IF(AE24="","",AE24)</f>
        <v/>
      </c>
      <c r="U36" s="110" t="s">
        <v>125</v>
      </c>
      <c r="V36" s="111" t="str">
        <f>IF(AC24="","",AC24)</f>
        <v/>
      </c>
      <c r="W36" s="112" t="str">
        <f>IF(AE28="","",AE28)</f>
        <v/>
      </c>
      <c r="X36" s="110" t="s">
        <v>125</v>
      </c>
      <c r="Y36" s="111" t="str">
        <f>IF(AC28="","",AC28)</f>
        <v/>
      </c>
      <c r="Z36" s="112" t="str">
        <f>IF(AE32="","",AE32)</f>
        <v/>
      </c>
      <c r="AA36" s="110" t="s">
        <v>125</v>
      </c>
      <c r="AB36" s="111" t="str">
        <f>IF(AC32="","",AC32)</f>
        <v/>
      </c>
      <c r="AC36" s="298"/>
      <c r="AD36" s="299"/>
      <c r="AE36" s="300"/>
      <c r="AF36" s="301"/>
      <c r="AG36" s="302"/>
      <c r="AH36" s="289"/>
      <c r="AI36" s="290"/>
      <c r="AJ36" s="289"/>
      <c r="AK36" s="290"/>
      <c r="AL36" s="289"/>
      <c r="AM36" s="290"/>
      <c r="AN36" s="289"/>
      <c r="AO36" s="290"/>
      <c r="AP36" s="289"/>
      <c r="AQ36" s="293"/>
      <c r="AR36" s="79">
        <f t="shared" si="0"/>
        <v>0</v>
      </c>
    </row>
  </sheetData>
  <mergeCells count="188">
    <mergeCell ref="AL33:AM33"/>
    <mergeCell ref="AN33:AO33"/>
    <mergeCell ref="AP33:AQ33"/>
    <mergeCell ref="AH34:AI34"/>
    <mergeCell ref="AJ34:AK34"/>
    <mergeCell ref="AL34:AM34"/>
    <mergeCell ref="AN34:AO34"/>
    <mergeCell ref="AP34:AQ34"/>
    <mergeCell ref="AL35:AM36"/>
    <mergeCell ref="AN35:AO36"/>
    <mergeCell ref="AP35:AQ36"/>
    <mergeCell ref="B33:B36"/>
    <mergeCell ref="C33:G36"/>
    <mergeCell ref="AC33:AE36"/>
    <mergeCell ref="AF33:AG33"/>
    <mergeCell ref="AH33:AI33"/>
    <mergeCell ref="AJ33:AK33"/>
    <mergeCell ref="AF35:AG36"/>
    <mergeCell ref="AH35:AI36"/>
    <mergeCell ref="AJ35:AK36"/>
    <mergeCell ref="AF34:AG34"/>
    <mergeCell ref="AF31:AG32"/>
    <mergeCell ref="AH31:AI32"/>
    <mergeCell ref="AJ31:AK32"/>
    <mergeCell ref="AL31:AM32"/>
    <mergeCell ref="AN31:AO32"/>
    <mergeCell ref="AP31:AQ32"/>
    <mergeCell ref="AN29:AO29"/>
    <mergeCell ref="AP29:AQ29"/>
    <mergeCell ref="AF30:AG30"/>
    <mergeCell ref="AH30:AI30"/>
    <mergeCell ref="AJ30:AK30"/>
    <mergeCell ref="AL30:AM30"/>
    <mergeCell ref="AN30:AO30"/>
    <mergeCell ref="AP30:AQ30"/>
    <mergeCell ref="AL27:AM28"/>
    <mergeCell ref="AN27:AO28"/>
    <mergeCell ref="AP27:AQ28"/>
    <mergeCell ref="B29:B32"/>
    <mergeCell ref="C29:G32"/>
    <mergeCell ref="Z29:AB32"/>
    <mergeCell ref="AF29:AG29"/>
    <mergeCell ref="AH29:AI29"/>
    <mergeCell ref="AJ29:AK29"/>
    <mergeCell ref="AL29:AM29"/>
    <mergeCell ref="AL25:AM25"/>
    <mergeCell ref="AN25:AO25"/>
    <mergeCell ref="AP25:AQ25"/>
    <mergeCell ref="AF26:AG26"/>
    <mergeCell ref="AH26:AI26"/>
    <mergeCell ref="AJ26:AK26"/>
    <mergeCell ref="AL26:AM26"/>
    <mergeCell ref="AN26:AO26"/>
    <mergeCell ref="AP26:AQ26"/>
    <mergeCell ref="B25:B28"/>
    <mergeCell ref="C25:G28"/>
    <mergeCell ref="W25:Y28"/>
    <mergeCell ref="AF25:AG25"/>
    <mergeCell ref="AH25:AI25"/>
    <mergeCell ref="AJ25:AK25"/>
    <mergeCell ref="AF27:AG28"/>
    <mergeCell ref="AH27:AI28"/>
    <mergeCell ref="AJ27:AK28"/>
    <mergeCell ref="AF23:AG24"/>
    <mergeCell ref="AH23:AI24"/>
    <mergeCell ref="AJ23:AK24"/>
    <mergeCell ref="AL23:AM24"/>
    <mergeCell ref="AN23:AO24"/>
    <mergeCell ref="AP23:AQ24"/>
    <mergeCell ref="AN21:AO21"/>
    <mergeCell ref="AP21:AQ21"/>
    <mergeCell ref="AF22:AG22"/>
    <mergeCell ref="AH22:AI22"/>
    <mergeCell ref="AJ22:AK22"/>
    <mergeCell ref="AL22:AM22"/>
    <mergeCell ref="AN22:AO22"/>
    <mergeCell ref="AP22:AQ22"/>
    <mergeCell ref="AL19:AM20"/>
    <mergeCell ref="AN19:AO20"/>
    <mergeCell ref="AP19:AQ20"/>
    <mergeCell ref="B21:B24"/>
    <mergeCell ref="C21:G24"/>
    <mergeCell ref="T21:V24"/>
    <mergeCell ref="AF21:AG21"/>
    <mergeCell ref="AH21:AI21"/>
    <mergeCell ref="AJ21:AK21"/>
    <mergeCell ref="AL21:AM21"/>
    <mergeCell ref="AL17:AM17"/>
    <mergeCell ref="AN17:AO17"/>
    <mergeCell ref="AP17:AQ17"/>
    <mergeCell ref="AF18:AG18"/>
    <mergeCell ref="AH18:AI18"/>
    <mergeCell ref="AJ18:AK18"/>
    <mergeCell ref="AL18:AM18"/>
    <mergeCell ref="AN18:AO18"/>
    <mergeCell ref="AP18:AQ18"/>
    <mergeCell ref="B17:B20"/>
    <mergeCell ref="C17:G20"/>
    <mergeCell ref="Q17:S20"/>
    <mergeCell ref="AF17:AG17"/>
    <mergeCell ref="AH17:AI17"/>
    <mergeCell ref="AJ17:AK17"/>
    <mergeCell ref="AF19:AG20"/>
    <mergeCell ref="AH19:AI20"/>
    <mergeCell ref="AJ19:AK20"/>
    <mergeCell ref="AF15:AG16"/>
    <mergeCell ref="AH15:AI16"/>
    <mergeCell ref="AJ15:AK16"/>
    <mergeCell ref="AL15:AM16"/>
    <mergeCell ref="AN15:AO16"/>
    <mergeCell ref="AP15:AQ16"/>
    <mergeCell ref="AN13:AO13"/>
    <mergeCell ref="AP13:AQ13"/>
    <mergeCell ref="AF14:AG14"/>
    <mergeCell ref="AH14:AI14"/>
    <mergeCell ref="AJ14:AK14"/>
    <mergeCell ref="AL14:AM14"/>
    <mergeCell ref="AN14:AO14"/>
    <mergeCell ref="AP14:AQ14"/>
    <mergeCell ref="AL11:AM12"/>
    <mergeCell ref="AN11:AO12"/>
    <mergeCell ref="AP11:AQ12"/>
    <mergeCell ref="B13:B16"/>
    <mergeCell ref="C13:G16"/>
    <mergeCell ref="N13:P16"/>
    <mergeCell ref="AF13:AG13"/>
    <mergeCell ref="AH13:AI13"/>
    <mergeCell ref="AJ13:AK13"/>
    <mergeCell ref="AL13:AM13"/>
    <mergeCell ref="AL9:AM9"/>
    <mergeCell ref="AN9:AO9"/>
    <mergeCell ref="AP9:AQ9"/>
    <mergeCell ref="AF10:AG10"/>
    <mergeCell ref="AH10:AI10"/>
    <mergeCell ref="AJ10:AK10"/>
    <mergeCell ref="AL10:AM10"/>
    <mergeCell ref="AN10:AO10"/>
    <mergeCell ref="AP10:AQ10"/>
    <mergeCell ref="B9:B12"/>
    <mergeCell ref="C9:G12"/>
    <mergeCell ref="K9:M12"/>
    <mergeCell ref="AF9:AG9"/>
    <mergeCell ref="AH9:AI9"/>
    <mergeCell ref="AJ9:AK9"/>
    <mergeCell ref="AF11:AG12"/>
    <mergeCell ref="AH11:AI12"/>
    <mergeCell ref="AJ11:AK12"/>
    <mergeCell ref="AF7:AG8"/>
    <mergeCell ref="AH7:AI8"/>
    <mergeCell ref="AJ7:AK8"/>
    <mergeCell ref="AL7:AM8"/>
    <mergeCell ref="AN7:AO8"/>
    <mergeCell ref="AP7:AQ8"/>
    <mergeCell ref="AL5:AM5"/>
    <mergeCell ref="AN5:AO5"/>
    <mergeCell ref="AP5:AQ5"/>
    <mergeCell ref="AF6:AG6"/>
    <mergeCell ref="AH6:AI6"/>
    <mergeCell ref="AJ6:AK6"/>
    <mergeCell ref="AL6:AM6"/>
    <mergeCell ref="AN6:AO6"/>
    <mergeCell ref="AP6:AQ6"/>
    <mergeCell ref="AJ4:AK4"/>
    <mergeCell ref="AL4:AM4"/>
    <mergeCell ref="AN4:AO4"/>
    <mergeCell ref="AP4:AQ4"/>
    <mergeCell ref="B5:B8"/>
    <mergeCell ref="C5:G8"/>
    <mergeCell ref="H5:J8"/>
    <mergeCell ref="AF5:AG5"/>
    <mergeCell ref="AH5:AI5"/>
    <mergeCell ref="AJ5:AK5"/>
    <mergeCell ref="T4:V4"/>
    <mergeCell ref="W4:Y4"/>
    <mergeCell ref="Z4:AB4"/>
    <mergeCell ref="AC4:AE4"/>
    <mergeCell ref="AF4:AG4"/>
    <mergeCell ref="AH4:AI4"/>
    <mergeCell ref="B1:AQ1"/>
    <mergeCell ref="Y2:AE2"/>
    <mergeCell ref="AI2:AK2"/>
    <mergeCell ref="AM2:AQ2"/>
    <mergeCell ref="B3:AQ3"/>
    <mergeCell ref="B4:G4"/>
    <mergeCell ref="H4:J4"/>
    <mergeCell ref="K4:M4"/>
    <mergeCell ref="N4:P4"/>
    <mergeCell ref="Q4:S4"/>
  </mergeCells>
  <phoneticPr fontId="1"/>
  <conditionalFormatting sqref="H4:AG4">
    <cfRule type="cellIs" dxfId="34" priority="5" stopIfTrue="1" operator="equal">
      <formula>0</formula>
    </cfRule>
  </conditionalFormatting>
  <conditionalFormatting sqref="H4:AE4">
    <cfRule type="cellIs" dxfId="33" priority="4" stopIfTrue="1" operator="equal">
      <formula>0</formula>
    </cfRule>
  </conditionalFormatting>
  <conditionalFormatting sqref="AF4:AG4">
    <cfRule type="cellIs" dxfId="32" priority="3" stopIfTrue="1" operator="equal">
      <formula>0</formula>
    </cfRule>
  </conditionalFormatting>
  <conditionalFormatting sqref="AF4:AG4">
    <cfRule type="cellIs" dxfId="31" priority="2" stopIfTrue="1" operator="equal">
      <formula>0</formula>
    </cfRule>
  </conditionalFormatting>
  <conditionalFormatting sqref="AF4:AG4">
    <cfRule type="cellIs" dxfId="30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8" fitToWidth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R36"/>
  <sheetViews>
    <sheetView view="pageBreakPreview" topLeftCell="A16" zoomScale="75" zoomScaleNormal="75" zoomScaleSheetLayoutView="75" workbookViewId="0">
      <selection activeCell="AI2" sqref="AI2:AK2"/>
    </sheetView>
  </sheetViews>
  <sheetFormatPr defaultRowHeight="13.5"/>
  <cols>
    <col min="1" max="1" width="3.5" style="71" customWidth="1"/>
    <col min="2" max="2" width="6.625" style="71" customWidth="1"/>
    <col min="3" max="43" width="3.75" style="71" customWidth="1"/>
    <col min="44" max="44" width="13.75" style="71" customWidth="1"/>
    <col min="45" max="45" width="2.875" style="71" customWidth="1"/>
    <col min="46" max="46" width="20.625" style="71" customWidth="1"/>
    <col min="47" max="16384" width="9" style="71"/>
  </cols>
  <sheetData>
    <row r="1" spans="2:44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</row>
    <row r="2" spans="2:44" ht="50.1" customHeight="1" thickBo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Y2" s="210">
        <f ca="1">TODAY()</f>
        <v>43196</v>
      </c>
      <c r="Z2" s="210"/>
      <c r="AA2" s="210"/>
      <c r="AB2" s="210"/>
      <c r="AC2" s="210"/>
      <c r="AD2" s="210"/>
      <c r="AE2" s="210"/>
      <c r="AF2" s="73"/>
      <c r="AG2" s="74" t="s">
        <v>92</v>
      </c>
      <c r="AH2" s="75" t="s">
        <v>93</v>
      </c>
      <c r="AI2" s="211"/>
      <c r="AJ2" s="211"/>
      <c r="AK2" s="211"/>
      <c r="AL2" s="75" t="s">
        <v>94</v>
      </c>
      <c r="AM2" s="212" t="s">
        <v>95</v>
      </c>
      <c r="AN2" s="212"/>
      <c r="AO2" s="212"/>
      <c r="AP2" s="212"/>
      <c r="AQ2" s="212"/>
    </row>
    <row r="3" spans="2:44" ht="52.5" customHeight="1" thickBot="1">
      <c r="B3" s="213" t="s">
        <v>132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/>
    </row>
    <row r="4" spans="2:44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江南義塾</v>
      </c>
      <c r="I4" s="220"/>
      <c r="J4" s="221"/>
      <c r="K4" s="222" t="str">
        <f>C9</f>
        <v>盛岡市立2nd</v>
      </c>
      <c r="L4" s="223"/>
      <c r="M4" s="224"/>
      <c r="N4" s="222" t="str">
        <f>C13</f>
        <v>盛岡一</v>
      </c>
      <c r="O4" s="223"/>
      <c r="P4" s="224"/>
      <c r="Q4" s="222" t="str">
        <f>C17</f>
        <v>宮古</v>
      </c>
      <c r="R4" s="223"/>
      <c r="S4" s="224"/>
      <c r="T4" s="222" t="str">
        <f>C21</f>
        <v>北上翔南</v>
      </c>
      <c r="U4" s="223"/>
      <c r="V4" s="224"/>
      <c r="W4" s="222" t="str">
        <f>C25</f>
        <v>不来方2nd</v>
      </c>
      <c r="X4" s="223"/>
      <c r="Y4" s="224"/>
      <c r="Z4" s="222" t="str">
        <f>C29</f>
        <v>花巻北</v>
      </c>
      <c r="AA4" s="223"/>
      <c r="AB4" s="224"/>
      <c r="AC4" s="222" t="str">
        <f>C33</f>
        <v>グルージャ盛岡</v>
      </c>
      <c r="AD4" s="223"/>
      <c r="AE4" s="224"/>
      <c r="AF4" s="222"/>
      <c r="AG4" s="224"/>
      <c r="AH4" s="225" t="s">
        <v>98</v>
      </c>
      <c r="AI4" s="225"/>
      <c r="AJ4" s="225" t="s">
        <v>99</v>
      </c>
      <c r="AK4" s="225"/>
      <c r="AL4" s="225" t="s">
        <v>100</v>
      </c>
      <c r="AM4" s="225"/>
      <c r="AN4" s="226" t="s">
        <v>101</v>
      </c>
      <c r="AO4" s="227"/>
      <c r="AP4" s="228" t="s">
        <v>102</v>
      </c>
      <c r="AQ4" s="229"/>
    </row>
    <row r="5" spans="2:44" ht="18" customHeight="1">
      <c r="B5" s="230" t="s">
        <v>133</v>
      </c>
      <c r="C5" s="233" t="s">
        <v>201</v>
      </c>
      <c r="D5" s="234"/>
      <c r="E5" s="234"/>
      <c r="F5" s="234"/>
      <c r="G5" s="235"/>
      <c r="H5" s="242"/>
      <c r="I5" s="243"/>
      <c r="J5" s="244"/>
      <c r="K5" s="76"/>
      <c r="L5" s="77" t="str">
        <f>IF(ISBLANK(K6),"",IF(K6-M6&gt;0,"○",IF(K6-M6=0,"△","●")))</f>
        <v/>
      </c>
      <c r="M5" s="78"/>
      <c r="N5" s="76"/>
      <c r="O5" s="77" t="str">
        <f>IF(ISBLANK(N6),"",IF(N6-P6&gt;0,"○",IF(N6-P6=0,"△","●")))</f>
        <v/>
      </c>
      <c r="P5" s="78"/>
      <c r="Q5" s="76"/>
      <c r="R5" s="77" t="str">
        <f>IF(ISBLANK(Q6),"",IF(Q6-S6&gt;0,"○",IF(Q6-S6=0,"△","●")))</f>
        <v/>
      </c>
      <c r="S5" s="78"/>
      <c r="T5" s="76"/>
      <c r="U5" s="77" t="str">
        <f>IF(ISBLANK(T6),"",IF(T6-V6&gt;0,"○",IF(T6-V6=0,"△","●")))</f>
        <v/>
      </c>
      <c r="V5" s="78"/>
      <c r="W5" s="76"/>
      <c r="X5" s="77" t="str">
        <f>IF(ISBLANK(W6),"",IF(W6-Y6&gt;0,"○",IF(W6-Y6=0,"△","●")))</f>
        <v/>
      </c>
      <c r="Y5" s="78"/>
      <c r="Z5" s="76"/>
      <c r="AA5" s="77" t="str">
        <f>IF(ISBLANK(Z6),"",IF(Z6-AB6&gt;0,"○",IF(Z6-AB6=0,"△","●")))</f>
        <v/>
      </c>
      <c r="AB5" s="78"/>
      <c r="AC5" s="76"/>
      <c r="AD5" s="77" t="str">
        <f>IF(ISBLANK(AC6),"",IF(AC6-AE6&gt;0,"○",IF(AC6-AE6=0,"△","●")))</f>
        <v/>
      </c>
      <c r="AE5" s="78"/>
      <c r="AF5" s="251" t="s">
        <v>104</v>
      </c>
      <c r="AG5" s="252"/>
      <c r="AH5" s="253">
        <f>COUNTIF(H5:AE5,"○")*3+COUNTIF(H5:AE5,"△")*1</f>
        <v>0</v>
      </c>
      <c r="AI5" s="254"/>
      <c r="AJ5" s="253">
        <f>K6+N6+Q6+T6+W6+Z6+AC6</f>
        <v>0</v>
      </c>
      <c r="AK5" s="254"/>
      <c r="AL5" s="253">
        <f>M6+P6+S6+V6+Y6+AB6+AE6</f>
        <v>0</v>
      </c>
      <c r="AM5" s="254"/>
      <c r="AN5" s="253">
        <f>AJ5-AL5</f>
        <v>0</v>
      </c>
      <c r="AO5" s="254"/>
      <c r="AP5" s="253">
        <f>RANK(AR5,($AR$5,$AR$9,$AR$13,$AR$17,$AR$21,$AR$25,$AR$29,$AR$33))</f>
        <v>1</v>
      </c>
      <c r="AQ5" s="255"/>
      <c r="AR5" s="79">
        <f>AH5*10^9+AN5*10^6+AJ5*10^3-AL5</f>
        <v>0</v>
      </c>
    </row>
    <row r="6" spans="2:44" ht="18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80"/>
      <c r="X6" s="81" t="s">
        <v>105</v>
      </c>
      <c r="Y6" s="82"/>
      <c r="Z6" s="80"/>
      <c r="AA6" s="81" t="s">
        <v>105</v>
      </c>
      <c r="AB6" s="82"/>
      <c r="AC6" s="80"/>
      <c r="AD6" s="81" t="s">
        <v>105</v>
      </c>
      <c r="AE6" s="82"/>
      <c r="AF6" s="256" t="s">
        <v>106</v>
      </c>
      <c r="AG6" s="257"/>
      <c r="AH6" s="258">
        <f>+COUNTIF(H7:AE7,"○")*3+COUNTIF(H7:AE7,"△")*1</f>
        <v>0</v>
      </c>
      <c r="AI6" s="259"/>
      <c r="AJ6" s="258">
        <f>+K8+N8+Q8+T8+W8+Z8+AC8</f>
        <v>0</v>
      </c>
      <c r="AK6" s="259"/>
      <c r="AL6" s="258">
        <f>+M8+P8+S8+V8+Y8+AB8+AE8</f>
        <v>0</v>
      </c>
      <c r="AM6" s="259"/>
      <c r="AN6" s="258">
        <f>AJ6-AL6</f>
        <v>0</v>
      </c>
      <c r="AO6" s="259"/>
      <c r="AP6" s="258">
        <f>RANK(AR6,($AR$6,$AR$10,$AR$14,$AR$18,$AR$22,$AR$26,$AR$30,$AR$34))</f>
        <v>1</v>
      </c>
      <c r="AQ6" s="260"/>
      <c r="AR6" s="79">
        <f t="shared" ref="AR6:AR36" si="0">AH6*10^9+AN6*10^6+AJ6*10^3-AL6</f>
        <v>0</v>
      </c>
    </row>
    <row r="7" spans="2:44" ht="18" customHeight="1">
      <c r="B7" s="231"/>
      <c r="C7" s="236"/>
      <c r="D7" s="237"/>
      <c r="E7" s="237"/>
      <c r="F7" s="237"/>
      <c r="G7" s="238"/>
      <c r="H7" s="245"/>
      <c r="I7" s="246"/>
      <c r="J7" s="247"/>
      <c r="K7" s="83"/>
      <c r="L7" s="84" t="str">
        <f>IF(ISBLANK(K8),"",IF(K8-M8&gt;0,"○",IF(K8-M8=0,"△","●")))</f>
        <v/>
      </c>
      <c r="M7" s="85"/>
      <c r="N7" s="83"/>
      <c r="O7" s="84" t="str">
        <f>IF(ISBLANK(N8),"",IF(N8-P8&gt;0,"○",IF(N8-P8=0,"△","●")))</f>
        <v/>
      </c>
      <c r="P7" s="85"/>
      <c r="Q7" s="83"/>
      <c r="R7" s="84" t="str">
        <f>IF(ISBLANK(Q8),"",IF(Q8-S8&gt;0,"○",IF(Q8-S8=0,"△","●")))</f>
        <v/>
      </c>
      <c r="S7" s="85"/>
      <c r="T7" s="83"/>
      <c r="U7" s="84" t="str">
        <f>IF(ISBLANK(T8),"",IF(T8-V8&gt;0,"○",IF(T8-V8=0,"△","●")))</f>
        <v/>
      </c>
      <c r="V7" s="85"/>
      <c r="W7" s="83"/>
      <c r="X7" s="84" t="str">
        <f>IF(ISBLANK(W8),"",IF(W8-Y8&gt;0,"○",IF(W8-Y8=0,"△","●")))</f>
        <v/>
      </c>
      <c r="Y7" s="85"/>
      <c r="Z7" s="83"/>
      <c r="AA7" s="84" t="str">
        <f>IF(ISBLANK(Z8),"",IF(Z8-AB8&gt;0,"○",IF(Z8-AB8=0,"△","●")))</f>
        <v/>
      </c>
      <c r="AB7" s="85"/>
      <c r="AC7" s="83"/>
      <c r="AD7" s="84" t="str">
        <f>IF(ISBLANK(AC8),"",IF(AC8-AE8&gt;0,"○",IF(AC8-AE8=0,"△","●")))</f>
        <v/>
      </c>
      <c r="AE7" s="85"/>
      <c r="AF7" s="261" t="s">
        <v>134</v>
      </c>
      <c r="AG7" s="262"/>
      <c r="AH7" s="263">
        <f>AH5+AH6</f>
        <v>0</v>
      </c>
      <c r="AI7" s="264"/>
      <c r="AJ7" s="263">
        <f>AJ5+AJ6</f>
        <v>0</v>
      </c>
      <c r="AK7" s="264"/>
      <c r="AL7" s="263">
        <f>AL5+AL6</f>
        <v>0</v>
      </c>
      <c r="AM7" s="264"/>
      <c r="AN7" s="263">
        <f>AN5+AN6</f>
        <v>0</v>
      </c>
      <c r="AO7" s="264"/>
      <c r="AP7" s="263">
        <f>RANK(AR7,($AR$7,$AR$11,$AR$15,$AR$19,$AR$23,$AR$27,$AR$31,$AR$35))</f>
        <v>1</v>
      </c>
      <c r="AQ7" s="265"/>
      <c r="AR7" s="79">
        <f t="shared" si="0"/>
        <v>0</v>
      </c>
    </row>
    <row r="8" spans="2:44" ht="18" customHeight="1">
      <c r="B8" s="232"/>
      <c r="C8" s="239"/>
      <c r="D8" s="240"/>
      <c r="E8" s="240"/>
      <c r="F8" s="240"/>
      <c r="G8" s="241"/>
      <c r="H8" s="248"/>
      <c r="I8" s="249"/>
      <c r="J8" s="250"/>
      <c r="K8" s="88"/>
      <c r="L8" s="89" t="s">
        <v>105</v>
      </c>
      <c r="M8" s="90"/>
      <c r="N8" s="88"/>
      <c r="O8" s="89" t="s">
        <v>105</v>
      </c>
      <c r="P8" s="90"/>
      <c r="Q8" s="88"/>
      <c r="R8" s="89" t="s">
        <v>105</v>
      </c>
      <c r="S8" s="90"/>
      <c r="T8" s="88"/>
      <c r="U8" s="89" t="s">
        <v>105</v>
      </c>
      <c r="V8" s="90"/>
      <c r="W8" s="88"/>
      <c r="X8" s="89" t="s">
        <v>105</v>
      </c>
      <c r="Y8" s="90"/>
      <c r="Z8" s="88"/>
      <c r="AA8" s="89" t="s">
        <v>105</v>
      </c>
      <c r="AB8" s="90"/>
      <c r="AC8" s="88"/>
      <c r="AD8" s="89" t="s">
        <v>105</v>
      </c>
      <c r="AE8" s="90"/>
      <c r="AF8" s="261"/>
      <c r="AG8" s="262"/>
      <c r="AH8" s="263"/>
      <c r="AI8" s="264"/>
      <c r="AJ8" s="263"/>
      <c r="AK8" s="264"/>
      <c r="AL8" s="263"/>
      <c r="AM8" s="264"/>
      <c r="AN8" s="263"/>
      <c r="AO8" s="264"/>
      <c r="AP8" s="263"/>
      <c r="AQ8" s="265"/>
      <c r="AR8" s="79">
        <f t="shared" si="0"/>
        <v>0</v>
      </c>
    </row>
    <row r="9" spans="2:44" ht="18" customHeight="1">
      <c r="B9" s="266" t="s">
        <v>135</v>
      </c>
      <c r="C9" s="267" t="s">
        <v>208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91"/>
      <c r="X9" s="92" t="str">
        <f>IF(ISBLANK(W10),"",IF(W10-Y10&gt;0,"○",IF(W10-Y10=0,"△","●")))</f>
        <v/>
      </c>
      <c r="Y9" s="94"/>
      <c r="Z9" s="91"/>
      <c r="AA9" s="92" t="str">
        <f>IF(ISBLANK(Z10),"",IF(Z10-AB10&gt;0,"○",IF(Z10-AB10=0,"△","●")))</f>
        <v/>
      </c>
      <c r="AB9" s="94"/>
      <c r="AC9" s="91"/>
      <c r="AD9" s="92" t="str">
        <f>IF(ISBLANK(AC10),"",IF(AC10-AE10&gt;0,"○",IF(AC10-AE10=0,"△","●")))</f>
        <v/>
      </c>
      <c r="AE9" s="94"/>
      <c r="AF9" s="273" t="s">
        <v>111</v>
      </c>
      <c r="AG9" s="274"/>
      <c r="AH9" s="275">
        <f>COUNTIF(H9:AE9,"○")*3+COUNTIF(H9:AE9,"△")*1</f>
        <v>0</v>
      </c>
      <c r="AI9" s="276"/>
      <c r="AJ9" s="275">
        <f>M6+N10+Q10+T10+W10+Z10+AC10</f>
        <v>0</v>
      </c>
      <c r="AK9" s="276"/>
      <c r="AL9" s="275">
        <f>K6+P10+S10+V10+Y10+AB10+AE10</f>
        <v>0</v>
      </c>
      <c r="AM9" s="276"/>
      <c r="AN9" s="275">
        <f>AJ9-AL9</f>
        <v>0</v>
      </c>
      <c r="AO9" s="276"/>
      <c r="AP9" s="275">
        <f>RANK(AR9,($AR$5,$AR$9,$AR$13,$AR$17,$AR$21,$AR$25,$AR$29,$AR$33))</f>
        <v>1</v>
      </c>
      <c r="AQ9" s="283"/>
      <c r="AR9" s="79">
        <f t="shared" si="0"/>
        <v>0</v>
      </c>
    </row>
    <row r="10" spans="2:44" ht="18" customHeight="1">
      <c r="B10" s="231"/>
      <c r="C10" s="236"/>
      <c r="D10" s="237"/>
      <c r="E10" s="237"/>
      <c r="F10" s="237"/>
      <c r="G10" s="238"/>
      <c r="H10" s="86" t="str">
        <f>IF(M6="","",M6)</f>
        <v/>
      </c>
      <c r="I10" s="81" t="s">
        <v>105</v>
      </c>
      <c r="J10" s="87" t="str">
        <f>IF(K6="","",K6)</f>
        <v/>
      </c>
      <c r="K10" s="245"/>
      <c r="L10" s="246"/>
      <c r="M10" s="247"/>
      <c r="N10" s="80"/>
      <c r="O10" s="81" t="s">
        <v>105</v>
      </c>
      <c r="P10" s="82"/>
      <c r="Q10" s="80"/>
      <c r="R10" s="81" t="s">
        <v>105</v>
      </c>
      <c r="S10" s="82"/>
      <c r="T10" s="80"/>
      <c r="U10" s="81" t="s">
        <v>105</v>
      </c>
      <c r="V10" s="82"/>
      <c r="W10" s="80"/>
      <c r="X10" s="81" t="s">
        <v>105</v>
      </c>
      <c r="Y10" s="82"/>
      <c r="Z10" s="80"/>
      <c r="AA10" s="81" t="s">
        <v>105</v>
      </c>
      <c r="AB10" s="82"/>
      <c r="AC10" s="80"/>
      <c r="AD10" s="81" t="s">
        <v>105</v>
      </c>
      <c r="AE10" s="82"/>
      <c r="AF10" s="256" t="s">
        <v>112</v>
      </c>
      <c r="AG10" s="257"/>
      <c r="AH10" s="258">
        <f>+COUNTIF(H11:AE11,"○")*3+COUNTIF(H11:AE11,"△")*1</f>
        <v>0</v>
      </c>
      <c r="AI10" s="259"/>
      <c r="AJ10" s="258">
        <f>+M8+N12+Q12+T12+W12+Z12+AC12</f>
        <v>0</v>
      </c>
      <c r="AK10" s="259"/>
      <c r="AL10" s="258">
        <f>+K8+P12+S12+V12+Y12+AB12+AE12</f>
        <v>0</v>
      </c>
      <c r="AM10" s="259"/>
      <c r="AN10" s="258">
        <f>AJ10-AL10</f>
        <v>0</v>
      </c>
      <c r="AO10" s="259"/>
      <c r="AP10" s="258">
        <f>RANK(AR10,($AR$6,$AR$10,$AR$14,$AR$18,$AR$22,$AR$26,$AR$30,$AR$34))</f>
        <v>1</v>
      </c>
      <c r="AQ10" s="260"/>
      <c r="AR10" s="79">
        <f t="shared" si="0"/>
        <v>0</v>
      </c>
    </row>
    <row r="11" spans="2:44" ht="18" customHeight="1">
      <c r="B11" s="231"/>
      <c r="C11" s="236"/>
      <c r="D11" s="237"/>
      <c r="E11" s="237"/>
      <c r="F11" s="237"/>
      <c r="G11" s="238"/>
      <c r="H11" s="95"/>
      <c r="I11" s="84" t="str">
        <f>IF(H12="","",IF(H12-J12&gt;0,"○",IF(H12-J12=0,"△","●")))</f>
        <v/>
      </c>
      <c r="J11" s="96"/>
      <c r="K11" s="245"/>
      <c r="L11" s="246"/>
      <c r="M11" s="247"/>
      <c r="N11" s="95"/>
      <c r="O11" s="84" t="str">
        <f>IF(ISBLANK(N12),"",IF(N12-P12&gt;0,"○",IF(N12-P12=0,"△","●")))</f>
        <v/>
      </c>
      <c r="P11" s="97"/>
      <c r="Q11" s="95"/>
      <c r="R11" s="84" t="str">
        <f>IF(ISBLANK(Q12),"",IF(Q12-S12&gt;0,"○",IF(Q12-S12=0,"△","●")))</f>
        <v/>
      </c>
      <c r="S11" s="97"/>
      <c r="T11" s="95"/>
      <c r="U11" s="84" t="str">
        <f>IF(ISBLANK(T12),"",IF(T12-V12&gt;0,"○",IF(T12-V12=0,"△","●")))</f>
        <v/>
      </c>
      <c r="V11" s="97"/>
      <c r="W11" s="95"/>
      <c r="X11" s="84" t="str">
        <f>IF(ISBLANK(W12),"",IF(W12-Y12&gt;0,"○",IF(W12-Y12=0,"△","●")))</f>
        <v/>
      </c>
      <c r="Y11" s="97"/>
      <c r="Z11" s="95"/>
      <c r="AA11" s="84" t="str">
        <f>IF(ISBLANK(Z12),"",IF(Z12-AB12&gt;0,"○",IF(Z12-AB12=0,"△","●")))</f>
        <v/>
      </c>
      <c r="AB11" s="97"/>
      <c r="AC11" s="95"/>
      <c r="AD11" s="84" t="str">
        <f>IF(ISBLANK(AC12),"",IF(AC12-AE12&gt;0,"○",IF(AC12-AE12=0,"△","●")))</f>
        <v/>
      </c>
      <c r="AE11" s="97"/>
      <c r="AF11" s="261" t="s">
        <v>107</v>
      </c>
      <c r="AG11" s="262"/>
      <c r="AH11" s="279">
        <f>AH9+AH10</f>
        <v>0</v>
      </c>
      <c r="AI11" s="280"/>
      <c r="AJ11" s="279">
        <f>AJ9+AJ10</f>
        <v>0</v>
      </c>
      <c r="AK11" s="280"/>
      <c r="AL11" s="279">
        <f>AL9+AL10</f>
        <v>0</v>
      </c>
      <c r="AM11" s="280"/>
      <c r="AN11" s="279">
        <f>AN9+AN10</f>
        <v>0</v>
      </c>
      <c r="AO11" s="280"/>
      <c r="AP11" s="279">
        <f>RANK(AR11,($AR$7,$AR$11,$AR$15,$AR$19,$AR$23,$AR$27,$AR$31,$AR$35))</f>
        <v>1</v>
      </c>
      <c r="AQ11" s="284"/>
      <c r="AR11" s="79">
        <f t="shared" si="0"/>
        <v>0</v>
      </c>
    </row>
    <row r="12" spans="2:44" ht="18" customHeight="1">
      <c r="B12" s="232"/>
      <c r="C12" s="239"/>
      <c r="D12" s="240"/>
      <c r="E12" s="240"/>
      <c r="F12" s="240"/>
      <c r="G12" s="241"/>
      <c r="H12" s="98" t="str">
        <f>IF(M8="","",M8)</f>
        <v/>
      </c>
      <c r="I12" s="89" t="s">
        <v>105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88"/>
      <c r="X12" s="89" t="s">
        <v>113</v>
      </c>
      <c r="Y12" s="90"/>
      <c r="Z12" s="88"/>
      <c r="AA12" s="89" t="s">
        <v>113</v>
      </c>
      <c r="AB12" s="90"/>
      <c r="AC12" s="88"/>
      <c r="AD12" s="89" t="s">
        <v>113</v>
      </c>
      <c r="AE12" s="90"/>
      <c r="AF12" s="277"/>
      <c r="AG12" s="278"/>
      <c r="AH12" s="281"/>
      <c r="AI12" s="282"/>
      <c r="AJ12" s="281"/>
      <c r="AK12" s="282"/>
      <c r="AL12" s="281"/>
      <c r="AM12" s="282"/>
      <c r="AN12" s="281"/>
      <c r="AO12" s="282"/>
      <c r="AP12" s="281"/>
      <c r="AQ12" s="285"/>
      <c r="AR12" s="79">
        <f t="shared" si="0"/>
        <v>0</v>
      </c>
    </row>
    <row r="13" spans="2:44" ht="18" customHeight="1">
      <c r="B13" s="266" t="s">
        <v>114</v>
      </c>
      <c r="C13" s="267" t="s">
        <v>209</v>
      </c>
      <c r="D13" s="268"/>
      <c r="E13" s="268"/>
      <c r="F13" s="268"/>
      <c r="G13" s="269"/>
      <c r="H13" s="91"/>
      <c r="I13" s="92" t="str">
        <f>IF(H14="","",IF(H14-J14&gt;0,"○",IF(H14-J14=0,"△","●")))</f>
        <v/>
      </c>
      <c r="J13" s="94"/>
      <c r="K13" s="91"/>
      <c r="L13" s="92" t="str">
        <f>IF(K14="","",IF(K14-M14&gt;0,"○",IF(K14-M14=0,"△","●")))</f>
        <v/>
      </c>
      <c r="M13" s="93"/>
      <c r="N13" s="270"/>
      <c r="O13" s="271"/>
      <c r="P13" s="272"/>
      <c r="Q13" s="91"/>
      <c r="R13" s="92" t="str">
        <f>IF(ISBLANK(Q14),"",IF(Q14-S14&gt;0,"○",IF(Q14-S14=0,"△","●")))</f>
        <v/>
      </c>
      <c r="S13" s="94"/>
      <c r="T13" s="91"/>
      <c r="U13" s="92" t="str">
        <f>IF(ISBLANK(T14),"",IF(T14-V14&gt;0,"○",IF(T14-V14=0,"△","●")))</f>
        <v/>
      </c>
      <c r="V13" s="94"/>
      <c r="W13" s="91"/>
      <c r="X13" s="92" t="str">
        <f>IF(ISBLANK(W14),"",IF(W14-Y14&gt;0,"○",IF(W14-Y14=0,"△","●")))</f>
        <v/>
      </c>
      <c r="Y13" s="94"/>
      <c r="Z13" s="91"/>
      <c r="AA13" s="92" t="str">
        <f>IF(ISBLANK(Z14),"",IF(Z14-AB14&gt;0,"○",IF(Z14-AB14=0,"△","●")))</f>
        <v/>
      </c>
      <c r="AB13" s="94"/>
      <c r="AC13" s="91"/>
      <c r="AD13" s="92" t="str">
        <f>IF(ISBLANK(AC14),"",IF(AC14-AE14&gt;0,"○",IF(AC14-AE14=0,"△","●")))</f>
        <v/>
      </c>
      <c r="AE13" s="94"/>
      <c r="AF13" s="273" t="s">
        <v>111</v>
      </c>
      <c r="AG13" s="274"/>
      <c r="AH13" s="263">
        <f>COUNTIF(H13:AE13,"○")*3+COUNTIF(H13:AE13,"△")*1</f>
        <v>0</v>
      </c>
      <c r="AI13" s="264"/>
      <c r="AJ13" s="263">
        <f>P6+P10+Q14+T14+W14+Z14+AC14</f>
        <v>0</v>
      </c>
      <c r="AK13" s="264"/>
      <c r="AL13" s="263">
        <f>N6+N10+S14+V14+Y14+AB14+AE14</f>
        <v>0</v>
      </c>
      <c r="AM13" s="264"/>
      <c r="AN13" s="263">
        <f>AJ13-AL13</f>
        <v>0</v>
      </c>
      <c r="AO13" s="264"/>
      <c r="AP13" s="263">
        <f>RANK(AR13,($AR$5,$AR$9,$AR$13,$AR$17,$AR$21,$AR$25,$AR$29,$AR$33))</f>
        <v>1</v>
      </c>
      <c r="AQ13" s="265"/>
      <c r="AR13" s="79">
        <f t="shared" si="0"/>
        <v>0</v>
      </c>
    </row>
    <row r="14" spans="2:44" ht="18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105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80"/>
      <c r="X14" s="81" t="s">
        <v>105</v>
      </c>
      <c r="Y14" s="82"/>
      <c r="Z14" s="80"/>
      <c r="AA14" s="81" t="s">
        <v>105</v>
      </c>
      <c r="AB14" s="82"/>
      <c r="AC14" s="80"/>
      <c r="AD14" s="81" t="s">
        <v>105</v>
      </c>
      <c r="AE14" s="82"/>
      <c r="AF14" s="256" t="s">
        <v>112</v>
      </c>
      <c r="AG14" s="257"/>
      <c r="AH14" s="258">
        <f>+COUNTIF(H15:AE15,"○")*3+COUNTIF(H15:AE15,"△")*1</f>
        <v>0</v>
      </c>
      <c r="AI14" s="259"/>
      <c r="AJ14" s="258">
        <f>+P8+P12+Q16+T16+W16+Z16+AC16</f>
        <v>0</v>
      </c>
      <c r="AK14" s="259"/>
      <c r="AL14" s="258">
        <f>+N8+N12+S16+V16+Y16+AB16+AE16</f>
        <v>0</v>
      </c>
      <c r="AM14" s="259"/>
      <c r="AN14" s="258">
        <f>AJ14-AL14</f>
        <v>0</v>
      </c>
      <c r="AO14" s="259"/>
      <c r="AP14" s="258">
        <f>RANK(AR14,($AR$6,$AR$10,$AR$14,$AR$18,$AR$22,$AR$26,$AR$30,$AR$34))</f>
        <v>1</v>
      </c>
      <c r="AQ14" s="260"/>
      <c r="AR14" s="79">
        <f t="shared" si="0"/>
        <v>0</v>
      </c>
    </row>
    <row r="15" spans="2:44" ht="18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6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95"/>
      <c r="X15" s="84" t="str">
        <f>IF(ISBLANK(W16),"",IF(W16-Y16&gt;0,"○",IF(W16-Y16=0,"△","●")))</f>
        <v/>
      </c>
      <c r="Y15" s="97"/>
      <c r="Z15" s="95"/>
      <c r="AA15" s="84" t="str">
        <f>IF(ISBLANK(Z16),"",IF(Z16-AB16&gt;0,"○",IF(Z16-AB16=0,"△","●")))</f>
        <v/>
      </c>
      <c r="AB15" s="97"/>
      <c r="AC15" s="95"/>
      <c r="AD15" s="84" t="str">
        <f>IF(ISBLANK(AC16),"",IF(AC16-AE16&gt;0,"○",IF(AC16-AE16=0,"△","●")))</f>
        <v/>
      </c>
      <c r="AE15" s="97"/>
      <c r="AF15" s="261" t="s">
        <v>107</v>
      </c>
      <c r="AG15" s="262"/>
      <c r="AH15" s="263">
        <f>AH13+AH14</f>
        <v>0</v>
      </c>
      <c r="AI15" s="264"/>
      <c r="AJ15" s="263">
        <f>AJ13+AJ14</f>
        <v>0</v>
      </c>
      <c r="AK15" s="264"/>
      <c r="AL15" s="263">
        <f>AL13+AL14</f>
        <v>0</v>
      </c>
      <c r="AM15" s="264"/>
      <c r="AN15" s="263">
        <f>AN13+AN14</f>
        <v>0</v>
      </c>
      <c r="AO15" s="264"/>
      <c r="AP15" s="263">
        <f>RANK(AR15,($AR$7,$AR$11,$AR$15,$AR$19,$AR$23,$AR$27,$AR$31,$AR$35))</f>
        <v>1</v>
      </c>
      <c r="AQ15" s="265"/>
      <c r="AR15" s="79">
        <f t="shared" si="0"/>
        <v>0</v>
      </c>
    </row>
    <row r="16" spans="2:44" ht="18" customHeight="1">
      <c r="B16" s="232"/>
      <c r="C16" s="239"/>
      <c r="D16" s="240"/>
      <c r="E16" s="240"/>
      <c r="F16" s="240"/>
      <c r="G16" s="241"/>
      <c r="H16" s="98" t="str">
        <f>IF(P8="","",P8)</f>
        <v/>
      </c>
      <c r="I16" s="89" t="s">
        <v>105</v>
      </c>
      <c r="J16" s="99" t="str">
        <f>IF(N8="","",N8)</f>
        <v/>
      </c>
      <c r="K16" s="101" t="str">
        <f>IF(P12="","",P12)</f>
        <v/>
      </c>
      <c r="L16" s="89" t="s">
        <v>105</v>
      </c>
      <c r="M16" s="99" t="str">
        <f>IF(N12="","",N12)</f>
        <v/>
      </c>
      <c r="N16" s="248"/>
      <c r="O16" s="249"/>
      <c r="P16" s="250"/>
      <c r="Q16" s="88"/>
      <c r="R16" s="89" t="s">
        <v>113</v>
      </c>
      <c r="S16" s="90"/>
      <c r="T16" s="88"/>
      <c r="U16" s="89" t="s">
        <v>113</v>
      </c>
      <c r="V16" s="90"/>
      <c r="W16" s="88"/>
      <c r="X16" s="89" t="s">
        <v>113</v>
      </c>
      <c r="Y16" s="90"/>
      <c r="Z16" s="88"/>
      <c r="AA16" s="89" t="s">
        <v>113</v>
      </c>
      <c r="AB16" s="90"/>
      <c r="AC16" s="88"/>
      <c r="AD16" s="89" t="s">
        <v>113</v>
      </c>
      <c r="AE16" s="90"/>
      <c r="AF16" s="261"/>
      <c r="AG16" s="262"/>
      <c r="AH16" s="263"/>
      <c r="AI16" s="264"/>
      <c r="AJ16" s="263"/>
      <c r="AK16" s="264"/>
      <c r="AL16" s="263"/>
      <c r="AM16" s="264"/>
      <c r="AN16" s="263"/>
      <c r="AO16" s="264"/>
      <c r="AP16" s="263"/>
      <c r="AQ16" s="265"/>
      <c r="AR16" s="79">
        <f t="shared" si="0"/>
        <v>0</v>
      </c>
    </row>
    <row r="17" spans="2:44" ht="18" customHeight="1">
      <c r="B17" s="231" t="s">
        <v>115</v>
      </c>
      <c r="C17" s="267" t="s">
        <v>211</v>
      </c>
      <c r="D17" s="268"/>
      <c r="E17" s="268"/>
      <c r="F17" s="268"/>
      <c r="G17" s="269"/>
      <c r="H17" s="86"/>
      <c r="I17" s="81" t="str">
        <f>IF(H18="","",IF(H18-J18&gt;0,"○",IF(H18-J18=0,"△","●")))</f>
        <v/>
      </c>
      <c r="J17" s="87"/>
      <c r="K17" s="86"/>
      <c r="L17" s="81" t="str">
        <f>IF(K18="","",IF(K18-M18&gt;0,"○",IF(K18-M18=0,"△","●")))</f>
        <v/>
      </c>
      <c r="M17" s="87"/>
      <c r="N17" s="86"/>
      <c r="O17" s="81" t="str">
        <f>IF(N18="","",IF(N18-P18&gt;0,"○",IF(N18-P18=0,"△","●")))</f>
        <v/>
      </c>
      <c r="P17" s="102"/>
      <c r="Q17" s="270"/>
      <c r="R17" s="271"/>
      <c r="S17" s="272"/>
      <c r="T17" s="86"/>
      <c r="U17" s="81" t="str">
        <f>IF(ISBLANK(T18),"",IF(T18-V18&gt;0,"○",IF(T18-V18=0,"△","●")))</f>
        <v/>
      </c>
      <c r="V17" s="87"/>
      <c r="W17" s="86"/>
      <c r="X17" s="81" t="str">
        <f>IF(ISBLANK(W18),"",IF(W18-Y18&gt;0,"○",IF(W18-Y18=0,"△","●")))</f>
        <v/>
      </c>
      <c r="Y17" s="87"/>
      <c r="Z17" s="86"/>
      <c r="AA17" s="81" t="str">
        <f>IF(ISBLANK(Z18),"",IF(Z18-AB18&gt;0,"○",IF(Z18-AB18=0,"△","●")))</f>
        <v/>
      </c>
      <c r="AB17" s="87"/>
      <c r="AC17" s="86"/>
      <c r="AD17" s="81" t="str">
        <f>IF(ISBLANK(AC18),"",IF(AC18-AE18&gt;0,"○",IF(AC18-AE18=0,"△","●")))</f>
        <v/>
      </c>
      <c r="AE17" s="87"/>
      <c r="AF17" s="273" t="s">
        <v>111</v>
      </c>
      <c r="AG17" s="274"/>
      <c r="AH17" s="286">
        <f>COUNTIF(H17:AE17,"○")*3+COUNTIF(H17:AE17,"△")*1</f>
        <v>0</v>
      </c>
      <c r="AI17" s="287"/>
      <c r="AJ17" s="286">
        <f>S6+S10+S14+T18+W18+Z18+AC18</f>
        <v>0</v>
      </c>
      <c r="AK17" s="287"/>
      <c r="AL17" s="286">
        <f>Q6+Q10+Q14+V18+Y18+AB18+AE18</f>
        <v>0</v>
      </c>
      <c r="AM17" s="287"/>
      <c r="AN17" s="286">
        <f>AJ17-AL17</f>
        <v>0</v>
      </c>
      <c r="AO17" s="287"/>
      <c r="AP17" s="286">
        <f>RANK(AR17,($AR$5,$AR$9,$AR$13,$AR$17,$AR$21,$AR$25,$AR$29,$AR$33))</f>
        <v>1</v>
      </c>
      <c r="AQ17" s="288"/>
      <c r="AR17" s="79">
        <f t="shared" si="0"/>
        <v>0</v>
      </c>
    </row>
    <row r="18" spans="2:44" ht="18" customHeight="1">
      <c r="B18" s="231"/>
      <c r="C18" s="236"/>
      <c r="D18" s="237"/>
      <c r="E18" s="237"/>
      <c r="F18" s="237"/>
      <c r="G18" s="238"/>
      <c r="H18" s="100" t="str">
        <f>IF(S6="","",S6)</f>
        <v/>
      </c>
      <c r="I18" s="81" t="s">
        <v>105</v>
      </c>
      <c r="J18" s="87" t="str">
        <f>IF(Q6="","",Q6)</f>
        <v/>
      </c>
      <c r="K18" s="100" t="str">
        <f>IF(S10="","",S10)</f>
        <v/>
      </c>
      <c r="L18" s="81" t="s">
        <v>105</v>
      </c>
      <c r="M18" s="87" t="str">
        <f>IF(Q10="","",Q10)</f>
        <v/>
      </c>
      <c r="N18" s="100" t="str">
        <f>IF(S14="","",S14)</f>
        <v/>
      </c>
      <c r="O18" s="81" t="s">
        <v>113</v>
      </c>
      <c r="P18" s="87" t="str">
        <f>IF(Q14="","",Q14)</f>
        <v/>
      </c>
      <c r="Q18" s="245"/>
      <c r="R18" s="246"/>
      <c r="S18" s="247"/>
      <c r="T18" s="80"/>
      <c r="U18" s="81" t="s">
        <v>105</v>
      </c>
      <c r="V18" s="82"/>
      <c r="W18" s="80"/>
      <c r="X18" s="81" t="s">
        <v>105</v>
      </c>
      <c r="Y18" s="82"/>
      <c r="Z18" s="80"/>
      <c r="AA18" s="81" t="s">
        <v>105</v>
      </c>
      <c r="AB18" s="82"/>
      <c r="AC18" s="80"/>
      <c r="AD18" s="81" t="s">
        <v>105</v>
      </c>
      <c r="AE18" s="82"/>
      <c r="AF18" s="256" t="s">
        <v>112</v>
      </c>
      <c r="AG18" s="257"/>
      <c r="AH18" s="258">
        <f>+COUNTIF(H19:AE19,"○")*3+COUNTIF(H19:AE19,"△")*1</f>
        <v>0</v>
      </c>
      <c r="AI18" s="259"/>
      <c r="AJ18" s="258">
        <f>S8+S12+S16+T20+W20+Z20+AC20</f>
        <v>0</v>
      </c>
      <c r="AK18" s="259"/>
      <c r="AL18" s="258">
        <f>+Q8+Q12+Q16+V20+Y20+AB20+AE20</f>
        <v>0</v>
      </c>
      <c r="AM18" s="259"/>
      <c r="AN18" s="258">
        <f>AJ18-AL18</f>
        <v>0</v>
      </c>
      <c r="AO18" s="259"/>
      <c r="AP18" s="258">
        <f>RANK(AR18,($AR$6,$AR$10,$AR$14,$AR$18,$AR$22,$AR$26,$AR$30,$AR$34))</f>
        <v>1</v>
      </c>
      <c r="AQ18" s="260"/>
      <c r="AR18" s="79">
        <f t="shared" si="0"/>
        <v>0</v>
      </c>
    </row>
    <row r="19" spans="2:44" ht="18" customHeight="1">
      <c r="B19" s="231"/>
      <c r="C19" s="236"/>
      <c r="D19" s="237"/>
      <c r="E19" s="237"/>
      <c r="F19" s="237"/>
      <c r="G19" s="238"/>
      <c r="H19" s="95"/>
      <c r="I19" s="84" t="str">
        <f>IF(H20="","",IF(H20-J20&gt;0,"○",IF(H20-J20=0,"△","●")))</f>
        <v/>
      </c>
      <c r="J19" s="97"/>
      <c r="K19" s="95"/>
      <c r="L19" s="84" t="str">
        <f>IF(K20="","",IF(K20-M20&gt;0,"○",IF(K20-M20=0,"△","●")))</f>
        <v/>
      </c>
      <c r="M19" s="97"/>
      <c r="N19" s="95"/>
      <c r="O19" s="84" t="str">
        <f>IF(N20="","",IF(N20-P20&gt;0,"○",IF(N20-P20=0,"△","●")))</f>
        <v/>
      </c>
      <c r="P19" s="96"/>
      <c r="Q19" s="245"/>
      <c r="R19" s="246"/>
      <c r="S19" s="247"/>
      <c r="T19" s="95"/>
      <c r="U19" s="84" t="str">
        <f>IF(ISBLANK(T20),"",IF(T20-V20&gt;0,"○",IF(T20-V20=0,"△","●")))</f>
        <v/>
      </c>
      <c r="V19" s="97"/>
      <c r="W19" s="95"/>
      <c r="X19" s="84" t="str">
        <f>IF(ISBLANK(W20),"",IF(W20-Y20&gt;0,"○",IF(W20-Y20=0,"△","●")))</f>
        <v/>
      </c>
      <c r="Y19" s="97"/>
      <c r="Z19" s="95"/>
      <c r="AA19" s="84" t="str">
        <f>IF(ISBLANK(Z20),"",IF(Z20-AB20&gt;0,"○",IF(Z20-AB20=0,"△","●")))</f>
        <v/>
      </c>
      <c r="AB19" s="97"/>
      <c r="AC19" s="95"/>
      <c r="AD19" s="84" t="str">
        <f>IF(ISBLANK(AC20),"",IF(AC20-AE20&gt;0,"○",IF(AC20-AE20=0,"△","●")))</f>
        <v/>
      </c>
      <c r="AE19" s="97"/>
      <c r="AF19" s="261" t="s">
        <v>107</v>
      </c>
      <c r="AG19" s="262"/>
      <c r="AH19" s="263">
        <f>AH17+AH18</f>
        <v>0</v>
      </c>
      <c r="AI19" s="264"/>
      <c r="AJ19" s="263">
        <f>AJ17+AJ18</f>
        <v>0</v>
      </c>
      <c r="AK19" s="264"/>
      <c r="AL19" s="263">
        <f>AL17+AL18</f>
        <v>0</v>
      </c>
      <c r="AM19" s="264"/>
      <c r="AN19" s="263">
        <f>AN17+AN18</f>
        <v>0</v>
      </c>
      <c r="AO19" s="264"/>
      <c r="AP19" s="263">
        <f>RANK(AR19,($AR$7,$AR$11,$AR$15,$AR$19,$AR$23,$AR$27,$AR$31,$AR$35))</f>
        <v>1</v>
      </c>
      <c r="AQ19" s="265"/>
      <c r="AR19" s="79">
        <f t="shared" si="0"/>
        <v>0</v>
      </c>
    </row>
    <row r="20" spans="2:44" ht="18" customHeight="1">
      <c r="B20" s="231"/>
      <c r="C20" s="239"/>
      <c r="D20" s="240"/>
      <c r="E20" s="240"/>
      <c r="F20" s="240"/>
      <c r="G20" s="241"/>
      <c r="H20" s="86" t="str">
        <f>IF(S8="","",S8)</f>
        <v/>
      </c>
      <c r="I20" s="81" t="s">
        <v>105</v>
      </c>
      <c r="J20" s="87" t="str">
        <f>IF(Q8="","",Q8)</f>
        <v/>
      </c>
      <c r="K20" s="100" t="str">
        <f>IF(S12="","",S12)</f>
        <v/>
      </c>
      <c r="L20" s="81" t="s">
        <v>105</v>
      </c>
      <c r="M20" s="87" t="str">
        <f>IF(Q12="","",Q12)</f>
        <v/>
      </c>
      <c r="N20" s="100" t="str">
        <f>IF(S16="","",S16)</f>
        <v/>
      </c>
      <c r="O20" s="81" t="s">
        <v>113</v>
      </c>
      <c r="P20" s="87" t="str">
        <f>IF(Q16="","",Q16)</f>
        <v/>
      </c>
      <c r="Q20" s="248"/>
      <c r="R20" s="249"/>
      <c r="S20" s="250"/>
      <c r="T20" s="80"/>
      <c r="U20" s="81" t="s">
        <v>113</v>
      </c>
      <c r="V20" s="82"/>
      <c r="W20" s="80"/>
      <c r="X20" s="81" t="s">
        <v>113</v>
      </c>
      <c r="Y20" s="82"/>
      <c r="Z20" s="80"/>
      <c r="AA20" s="81" t="s">
        <v>113</v>
      </c>
      <c r="AB20" s="82"/>
      <c r="AC20" s="80"/>
      <c r="AD20" s="81" t="s">
        <v>113</v>
      </c>
      <c r="AE20" s="82"/>
      <c r="AF20" s="277"/>
      <c r="AG20" s="278"/>
      <c r="AH20" s="281"/>
      <c r="AI20" s="282"/>
      <c r="AJ20" s="281"/>
      <c r="AK20" s="282"/>
      <c r="AL20" s="281"/>
      <c r="AM20" s="282"/>
      <c r="AN20" s="281"/>
      <c r="AO20" s="282"/>
      <c r="AP20" s="281"/>
      <c r="AQ20" s="285"/>
      <c r="AR20" s="79">
        <f t="shared" si="0"/>
        <v>0</v>
      </c>
    </row>
    <row r="21" spans="2:44" ht="18" customHeight="1">
      <c r="B21" s="266" t="s">
        <v>116</v>
      </c>
      <c r="C21" s="267" t="s">
        <v>203</v>
      </c>
      <c r="D21" s="268"/>
      <c r="E21" s="268"/>
      <c r="F21" s="268"/>
      <c r="G21" s="269"/>
      <c r="H21" s="91"/>
      <c r="I21" s="92" t="str">
        <f>IF(H22="","",IF(H22-J22&gt;0,"○",IF(H22-J22=0,"△","●")))</f>
        <v/>
      </c>
      <c r="J21" s="94"/>
      <c r="K21" s="91"/>
      <c r="L21" s="92" t="str">
        <f>IF(K22="","",IF(K22-M22&gt;0,"○",IF(K22-M22=0,"△","●")))</f>
        <v/>
      </c>
      <c r="M21" s="94"/>
      <c r="N21" s="91"/>
      <c r="O21" s="92" t="str">
        <f>IF(N22="","",IF(N22-P22&gt;0,"○",IF(N22-P22=0,"△","●")))</f>
        <v/>
      </c>
      <c r="P21" s="94"/>
      <c r="Q21" s="91"/>
      <c r="R21" s="92" t="str">
        <f>IF(Q22="","",IF(Q22-S22&gt;0,"○",IF(Q22-S22=0,"△","●")))</f>
        <v/>
      </c>
      <c r="S21" s="93"/>
      <c r="T21" s="270"/>
      <c r="U21" s="271"/>
      <c r="V21" s="272"/>
      <c r="W21" s="91"/>
      <c r="X21" s="92" t="str">
        <f>IF(ISBLANK(W22),"",IF(W22-Y22&gt;0,"○",IF(W22-Y22=0,"△","●")))</f>
        <v/>
      </c>
      <c r="Y21" s="94"/>
      <c r="Z21" s="91"/>
      <c r="AA21" s="92" t="str">
        <f>IF(ISBLANK(Z22),"",IF(Z22-AB22&gt;0,"○",IF(Z22-AB22=0,"△","●")))</f>
        <v/>
      </c>
      <c r="AB21" s="94"/>
      <c r="AC21" s="91"/>
      <c r="AD21" s="92" t="str">
        <f>IF(ISBLANK(AC22),"",IF(AC22-AE22&gt;0,"○",IF(AC22-AE22=0,"△","●")))</f>
        <v/>
      </c>
      <c r="AE21" s="94"/>
      <c r="AF21" s="261" t="s">
        <v>111</v>
      </c>
      <c r="AG21" s="262"/>
      <c r="AH21" s="263">
        <f>COUNTIF(H21:AE21,"○")*3+COUNTIF(H21:AE21,"△")*1</f>
        <v>0</v>
      </c>
      <c r="AI21" s="264"/>
      <c r="AJ21" s="263">
        <f>V6+V10+V14+V18+W22+Z22+AC22</f>
        <v>0</v>
      </c>
      <c r="AK21" s="264"/>
      <c r="AL21" s="263">
        <f>T6+T10+T14+T18+Y22+AB22+AE22</f>
        <v>0</v>
      </c>
      <c r="AM21" s="264"/>
      <c r="AN21" s="263">
        <f>AJ21-AL21</f>
        <v>0</v>
      </c>
      <c r="AO21" s="264"/>
      <c r="AP21" s="263">
        <f>RANK(AR21,($AR$5,$AR$9,$AR$13,$AR$17,$AR$21,$AR$25,$AR$29,$AR$33))</f>
        <v>1</v>
      </c>
      <c r="AQ21" s="265"/>
      <c r="AR21" s="79">
        <f t="shared" si="0"/>
        <v>0</v>
      </c>
    </row>
    <row r="22" spans="2:44" ht="18" customHeight="1">
      <c r="B22" s="231"/>
      <c r="C22" s="236"/>
      <c r="D22" s="237"/>
      <c r="E22" s="237"/>
      <c r="F22" s="237"/>
      <c r="G22" s="238"/>
      <c r="H22" s="103" t="str">
        <f>IF(V6="","",V6)</f>
        <v/>
      </c>
      <c r="I22" s="104" t="s">
        <v>105</v>
      </c>
      <c r="J22" s="105" t="str">
        <f>IF(T6="","",T6)</f>
        <v/>
      </c>
      <c r="K22" s="106" t="str">
        <f>IF(V10="","",V10)</f>
        <v/>
      </c>
      <c r="L22" s="104" t="s">
        <v>105</v>
      </c>
      <c r="M22" s="105" t="str">
        <f>IF(T10="","",T10)</f>
        <v/>
      </c>
      <c r="N22" s="106" t="str">
        <f>IF(V14="","",V14)</f>
        <v/>
      </c>
      <c r="O22" s="104" t="s">
        <v>113</v>
      </c>
      <c r="P22" s="105" t="str">
        <f>IF(T14="","",T14)</f>
        <v/>
      </c>
      <c r="Q22" s="106" t="str">
        <f>IF(V18="","",V18)</f>
        <v/>
      </c>
      <c r="R22" s="104" t="s">
        <v>113</v>
      </c>
      <c r="S22" s="105" t="str">
        <f>IF(T18="","",T18)</f>
        <v/>
      </c>
      <c r="T22" s="245"/>
      <c r="U22" s="246"/>
      <c r="V22" s="247"/>
      <c r="W22" s="107"/>
      <c r="X22" s="104" t="s">
        <v>105</v>
      </c>
      <c r="Y22" s="108"/>
      <c r="Z22" s="107"/>
      <c r="AA22" s="104" t="s">
        <v>105</v>
      </c>
      <c r="AB22" s="108"/>
      <c r="AC22" s="107"/>
      <c r="AD22" s="104" t="s">
        <v>105</v>
      </c>
      <c r="AE22" s="108"/>
      <c r="AF22" s="256" t="s">
        <v>112</v>
      </c>
      <c r="AG22" s="257"/>
      <c r="AH22" s="258">
        <f>+COUNTIF(H23:AE23,"○")*3+COUNTIF(H23:AE23,"△")*1</f>
        <v>0</v>
      </c>
      <c r="AI22" s="259"/>
      <c r="AJ22" s="258">
        <f>+V8+V12+V16+V20+W24+Z24+AC24</f>
        <v>0</v>
      </c>
      <c r="AK22" s="259"/>
      <c r="AL22" s="258">
        <f>+T8+T12+T16+T20+Y24+AB24+AE24</f>
        <v>0</v>
      </c>
      <c r="AM22" s="259"/>
      <c r="AN22" s="258">
        <f>AJ22-AL22</f>
        <v>0</v>
      </c>
      <c r="AO22" s="259"/>
      <c r="AP22" s="258">
        <f>RANK(AR22,($AR$6,$AR$10,$AR$14,$AR$18,$AR$22,$AR$26,$AR$30,$AR$34))</f>
        <v>1</v>
      </c>
      <c r="AQ22" s="260"/>
      <c r="AR22" s="79">
        <f t="shared" si="0"/>
        <v>0</v>
      </c>
    </row>
    <row r="23" spans="2:44" ht="18" customHeight="1">
      <c r="B23" s="231"/>
      <c r="C23" s="236"/>
      <c r="D23" s="237"/>
      <c r="E23" s="237"/>
      <c r="F23" s="237"/>
      <c r="G23" s="238"/>
      <c r="H23" s="86"/>
      <c r="I23" s="81" t="str">
        <f>IF(H24="","",IF(H24-J24&gt;0,"○",IF(H24-J24=0,"△","●")))</f>
        <v/>
      </c>
      <c r="J23" s="87"/>
      <c r="K23" s="86"/>
      <c r="L23" s="81" t="str">
        <f>IF(K24="","",IF(K24-M24&gt;0,"○",IF(K24-M24=0,"△","●")))</f>
        <v/>
      </c>
      <c r="M23" s="87"/>
      <c r="N23" s="86"/>
      <c r="O23" s="81" t="str">
        <f>IF(N24="","",IF(N24-P24&gt;0,"○",IF(N24-P24=0,"△","●")))</f>
        <v/>
      </c>
      <c r="P23" s="87"/>
      <c r="Q23" s="86"/>
      <c r="R23" s="81" t="str">
        <f>IF(Q24="","",IF(Q24-S24&gt;0,"○",IF(Q24-S24=0,"△","●")))</f>
        <v/>
      </c>
      <c r="S23" s="102"/>
      <c r="T23" s="245"/>
      <c r="U23" s="246"/>
      <c r="V23" s="247"/>
      <c r="W23" s="86"/>
      <c r="X23" s="81" t="str">
        <f>IF(ISBLANK(W24),"",IF(W24-Y24&gt;0,"○",IF(W24-Y24=0,"△","●")))</f>
        <v/>
      </c>
      <c r="Y23" s="87"/>
      <c r="Z23" s="86"/>
      <c r="AA23" s="81" t="str">
        <f>IF(ISBLANK(Z24),"",IF(Z24-AB24&gt;0,"○",IF(Z24-AB24=0,"△","●")))</f>
        <v/>
      </c>
      <c r="AB23" s="87"/>
      <c r="AC23" s="86"/>
      <c r="AD23" s="81" t="str">
        <f>IF(ISBLANK(AC24),"",IF(AC24-AE24&gt;0,"○",IF(AC24-AE24=0,"△","●")))</f>
        <v/>
      </c>
      <c r="AE23" s="87"/>
      <c r="AF23" s="261" t="s">
        <v>107</v>
      </c>
      <c r="AG23" s="262"/>
      <c r="AH23" s="263">
        <f>AH21+AH22</f>
        <v>0</v>
      </c>
      <c r="AI23" s="264"/>
      <c r="AJ23" s="263">
        <f>AJ21+AJ22</f>
        <v>0</v>
      </c>
      <c r="AK23" s="264"/>
      <c r="AL23" s="263">
        <f>AL21+AL22</f>
        <v>0</v>
      </c>
      <c r="AM23" s="264"/>
      <c r="AN23" s="263">
        <f>AN21+AN22</f>
        <v>0</v>
      </c>
      <c r="AO23" s="264"/>
      <c r="AP23" s="263">
        <f>RANK(AR23,($AR$7,$AR$11,$AR$15,$AR$19,$AR$23,$AR$27,$AR$31,$AR$35))</f>
        <v>1</v>
      </c>
      <c r="AQ23" s="265"/>
      <c r="AR23" s="79">
        <f t="shared" si="0"/>
        <v>0</v>
      </c>
    </row>
    <row r="24" spans="2:44" ht="18" customHeight="1">
      <c r="B24" s="232"/>
      <c r="C24" s="239"/>
      <c r="D24" s="240"/>
      <c r="E24" s="240"/>
      <c r="F24" s="240"/>
      <c r="G24" s="241"/>
      <c r="H24" s="98" t="str">
        <f>IF(V8="","",V8)</f>
        <v/>
      </c>
      <c r="I24" s="89" t="s">
        <v>105</v>
      </c>
      <c r="J24" s="99" t="str">
        <f>IF(T8="","",T8)</f>
        <v/>
      </c>
      <c r="K24" s="101" t="str">
        <f>IF(V12="","",V12)</f>
        <v/>
      </c>
      <c r="L24" s="89" t="s">
        <v>105</v>
      </c>
      <c r="M24" s="99" t="str">
        <f>IF(T12="","",T12)</f>
        <v/>
      </c>
      <c r="N24" s="101" t="str">
        <f>IF(V16="","",V16)</f>
        <v/>
      </c>
      <c r="O24" s="89" t="s">
        <v>113</v>
      </c>
      <c r="P24" s="99" t="str">
        <f>IF(T16="","",T16)</f>
        <v/>
      </c>
      <c r="Q24" s="101" t="str">
        <f>IF(V20="","",V20)</f>
        <v/>
      </c>
      <c r="R24" s="89" t="s">
        <v>113</v>
      </c>
      <c r="S24" s="99" t="str">
        <f>IF(T20="","",T20)</f>
        <v/>
      </c>
      <c r="T24" s="248"/>
      <c r="U24" s="249"/>
      <c r="V24" s="250"/>
      <c r="W24" s="88"/>
      <c r="X24" s="89" t="s">
        <v>113</v>
      </c>
      <c r="Y24" s="90"/>
      <c r="Z24" s="88"/>
      <c r="AA24" s="89" t="s">
        <v>113</v>
      </c>
      <c r="AB24" s="90"/>
      <c r="AC24" s="88"/>
      <c r="AD24" s="89" t="s">
        <v>113</v>
      </c>
      <c r="AE24" s="90"/>
      <c r="AF24" s="261"/>
      <c r="AG24" s="262"/>
      <c r="AH24" s="263"/>
      <c r="AI24" s="264"/>
      <c r="AJ24" s="263"/>
      <c r="AK24" s="264"/>
      <c r="AL24" s="263"/>
      <c r="AM24" s="264"/>
      <c r="AN24" s="263"/>
      <c r="AO24" s="264"/>
      <c r="AP24" s="263"/>
      <c r="AQ24" s="265"/>
      <c r="AR24" s="79">
        <f t="shared" si="0"/>
        <v>0</v>
      </c>
    </row>
    <row r="25" spans="2:44" ht="18" customHeight="1">
      <c r="B25" s="231" t="s">
        <v>117</v>
      </c>
      <c r="C25" s="267" t="s">
        <v>207</v>
      </c>
      <c r="D25" s="268"/>
      <c r="E25" s="268"/>
      <c r="F25" s="268"/>
      <c r="G25" s="269"/>
      <c r="H25" s="86"/>
      <c r="I25" s="81" t="str">
        <f>IF(H26="","",IF(H26-J26&gt;0,"○",IF(H26-J26=0,"△","●")))</f>
        <v/>
      </c>
      <c r="J25" s="87"/>
      <c r="K25" s="86"/>
      <c r="L25" s="81" t="str">
        <f>IF(K26="","",IF(K26-M26&gt;0,"○",IF(K26-M26=0,"△","●")))</f>
        <v/>
      </c>
      <c r="M25" s="87"/>
      <c r="N25" s="86"/>
      <c r="O25" s="81" t="str">
        <f>IF(N26="","",IF(N26-P26&gt;0,"○",IF(N26-P26=0,"△","●")))</f>
        <v/>
      </c>
      <c r="P25" s="87"/>
      <c r="Q25" s="86"/>
      <c r="R25" s="81" t="str">
        <f>IF(Q26="","",IF(Q26-S26&gt;0,"○",IF(Q26-S26=0,"△","●")))</f>
        <v/>
      </c>
      <c r="S25" s="87"/>
      <c r="T25" s="86"/>
      <c r="U25" s="81" t="str">
        <f>IF(T26="","",IF(T26-V26&gt;0,"○",IF(T26-V26=0,"△","●")))</f>
        <v/>
      </c>
      <c r="V25" s="102"/>
      <c r="W25" s="270"/>
      <c r="X25" s="271"/>
      <c r="Y25" s="272"/>
      <c r="Z25" s="86"/>
      <c r="AA25" s="81" t="str">
        <f>IF(ISBLANK(Z26),"",IF(Z26-AB26&gt;0,"○",IF(Z26-AB26=0,"△","●")))</f>
        <v/>
      </c>
      <c r="AB25" s="87"/>
      <c r="AC25" s="86"/>
      <c r="AD25" s="81" t="str">
        <f>IF(ISBLANK(AC26),"",IF(AC26-AE26&gt;0,"○",IF(AC26-AE26=0,"△","●")))</f>
        <v/>
      </c>
      <c r="AE25" s="87"/>
      <c r="AF25" s="273" t="s">
        <v>111</v>
      </c>
      <c r="AG25" s="274"/>
      <c r="AH25" s="286">
        <f>COUNTIF(H25:AE25,"○")*3+COUNTIF(H25:AE25,"△")*1</f>
        <v>0</v>
      </c>
      <c r="AI25" s="287"/>
      <c r="AJ25" s="286">
        <f>Y6+Y10+Y14+Y18+Y22+Z26+AC26</f>
        <v>0</v>
      </c>
      <c r="AK25" s="287"/>
      <c r="AL25" s="286">
        <f>W6+W10+W14+W18+W22+AB26+AE26</f>
        <v>0</v>
      </c>
      <c r="AM25" s="287"/>
      <c r="AN25" s="286">
        <f>AJ25-AL25</f>
        <v>0</v>
      </c>
      <c r="AO25" s="287"/>
      <c r="AP25" s="286">
        <f>RANK(AR25,($AR$5,$AR$9,$AR$13,$AR$17,$AR$21,$AR$25,$AR$29,$AR$33))</f>
        <v>1</v>
      </c>
      <c r="AQ25" s="288"/>
      <c r="AR25" s="79">
        <f t="shared" si="0"/>
        <v>0</v>
      </c>
    </row>
    <row r="26" spans="2:44" ht="18" customHeight="1">
      <c r="B26" s="231"/>
      <c r="C26" s="236"/>
      <c r="D26" s="237"/>
      <c r="E26" s="237"/>
      <c r="F26" s="237"/>
      <c r="G26" s="238"/>
      <c r="H26" s="100" t="str">
        <f>IF(Y6="","",Y6)</f>
        <v/>
      </c>
      <c r="I26" s="81" t="s">
        <v>105</v>
      </c>
      <c r="J26" s="87" t="str">
        <f>IF(W6="","",W6)</f>
        <v/>
      </c>
      <c r="K26" s="86" t="str">
        <f>IF(Y10="","",Y10)</f>
        <v/>
      </c>
      <c r="L26" s="81" t="s">
        <v>105</v>
      </c>
      <c r="M26" s="87" t="str">
        <f>IF(W10="","",W10)</f>
        <v/>
      </c>
      <c r="N26" s="100" t="str">
        <f>IF(Y14="","",Y14)</f>
        <v/>
      </c>
      <c r="O26" s="81" t="s">
        <v>113</v>
      </c>
      <c r="P26" s="87" t="str">
        <f>IF(W14="","",W14)</f>
        <v/>
      </c>
      <c r="Q26" s="100" t="str">
        <f>IF(Y18="","",Y18)</f>
        <v/>
      </c>
      <c r="R26" s="81" t="s">
        <v>113</v>
      </c>
      <c r="S26" s="87" t="str">
        <f>IF(W18="","",W18)</f>
        <v/>
      </c>
      <c r="T26" s="100" t="str">
        <f>IF(Y22="","",Y22)</f>
        <v/>
      </c>
      <c r="U26" s="81" t="s">
        <v>113</v>
      </c>
      <c r="V26" s="87" t="str">
        <f>IF(W22="","",W22)</f>
        <v/>
      </c>
      <c r="W26" s="245"/>
      <c r="X26" s="246"/>
      <c r="Y26" s="247"/>
      <c r="Z26" s="80"/>
      <c r="AA26" s="81" t="s">
        <v>105</v>
      </c>
      <c r="AB26" s="82"/>
      <c r="AC26" s="80"/>
      <c r="AD26" s="81" t="s">
        <v>105</v>
      </c>
      <c r="AE26" s="82"/>
      <c r="AF26" s="256" t="s">
        <v>112</v>
      </c>
      <c r="AG26" s="257"/>
      <c r="AH26" s="258">
        <f>COUNTIF(H27:AE27,"○")*3+COUNTIF(H27:AE27,"△")*1</f>
        <v>0</v>
      </c>
      <c r="AI26" s="259"/>
      <c r="AJ26" s="258">
        <f>+Y8+Y12+Y16+Y20+Y24+Z28+AC28</f>
        <v>0</v>
      </c>
      <c r="AK26" s="259"/>
      <c r="AL26" s="258">
        <f>+W8+W12+W16+W20+W24+AB28+AE28</f>
        <v>0</v>
      </c>
      <c r="AM26" s="259"/>
      <c r="AN26" s="258">
        <f>AJ26-AL26</f>
        <v>0</v>
      </c>
      <c r="AO26" s="259"/>
      <c r="AP26" s="258">
        <f>RANK(AR26,($AR$6,$AR$10,$AR$14,$AR$18,$AR$22,$AR$26,$AR$30,$AR$34))</f>
        <v>1</v>
      </c>
      <c r="AQ26" s="260"/>
      <c r="AR26" s="79">
        <f t="shared" si="0"/>
        <v>0</v>
      </c>
    </row>
    <row r="27" spans="2:44" ht="18" customHeight="1">
      <c r="B27" s="231"/>
      <c r="C27" s="236"/>
      <c r="D27" s="237"/>
      <c r="E27" s="237"/>
      <c r="F27" s="237"/>
      <c r="G27" s="238"/>
      <c r="H27" s="95"/>
      <c r="I27" s="84" t="str">
        <f>IF(H28="","",IF(H28-J28&gt;0,"○",IF(H28-J28=0,"△","●")))</f>
        <v/>
      </c>
      <c r="J27" s="97"/>
      <c r="K27" s="95"/>
      <c r="L27" s="84" t="str">
        <f>IF(K28="","",IF(K28-M28&gt;0,"○",IF(K28-M28=0,"△","●")))</f>
        <v/>
      </c>
      <c r="M27" s="97"/>
      <c r="N27" s="95"/>
      <c r="O27" s="84" t="str">
        <f>IF(N28="","",IF(N28-P28&gt;0,"○",IF(N28-P28=0,"△","●")))</f>
        <v/>
      </c>
      <c r="P27" s="97"/>
      <c r="Q27" s="95"/>
      <c r="R27" s="84" t="str">
        <f>IF(Q28="","",IF(Q28-S28&gt;0,"○",IF(Q28-S28=0,"△","●")))</f>
        <v/>
      </c>
      <c r="S27" s="97"/>
      <c r="T27" s="95"/>
      <c r="U27" s="84" t="str">
        <f>IF(T28="","",IF(T28-V28&gt;0,"○",IF(T28-V28=0,"△","●")))</f>
        <v/>
      </c>
      <c r="V27" s="96"/>
      <c r="W27" s="245"/>
      <c r="X27" s="246"/>
      <c r="Y27" s="247"/>
      <c r="Z27" s="95"/>
      <c r="AA27" s="84" t="str">
        <f>IF(ISBLANK(Z28),"",IF(Z28-AB28&gt;0,"○",IF(Z28-AB28=0,"△","●")))</f>
        <v/>
      </c>
      <c r="AB27" s="97"/>
      <c r="AC27" s="95"/>
      <c r="AD27" s="84" t="str">
        <f>IF(ISBLANK(AC28),"",IF(AC28-AE28&gt;0,"○",IF(AC28-AE28=0,"△","●")))</f>
        <v/>
      </c>
      <c r="AE27" s="97"/>
      <c r="AF27" s="261" t="s">
        <v>107</v>
      </c>
      <c r="AG27" s="262"/>
      <c r="AH27" s="263">
        <f>AH25+AH26</f>
        <v>0</v>
      </c>
      <c r="AI27" s="264"/>
      <c r="AJ27" s="263">
        <f>AJ25+AJ26</f>
        <v>0</v>
      </c>
      <c r="AK27" s="264"/>
      <c r="AL27" s="263">
        <f>AL25+AL26</f>
        <v>0</v>
      </c>
      <c r="AM27" s="264"/>
      <c r="AN27" s="263">
        <f>AN25+AN26</f>
        <v>0</v>
      </c>
      <c r="AO27" s="264"/>
      <c r="AP27" s="263">
        <f>RANK(AR27,($AR$7,$AR$11,$AR$15,$AR$19,$AR$23,$AR$27,$AR$31,$AR$35))</f>
        <v>1</v>
      </c>
      <c r="AQ27" s="265"/>
      <c r="AR27" s="79">
        <f t="shared" si="0"/>
        <v>0</v>
      </c>
    </row>
    <row r="28" spans="2:44" ht="18" customHeight="1">
      <c r="B28" s="231"/>
      <c r="C28" s="239"/>
      <c r="D28" s="240"/>
      <c r="E28" s="240"/>
      <c r="F28" s="240"/>
      <c r="G28" s="241"/>
      <c r="H28" s="86" t="str">
        <f>IF(Y8="","",Y8)</f>
        <v/>
      </c>
      <c r="I28" s="81" t="s">
        <v>105</v>
      </c>
      <c r="J28" s="87" t="str">
        <f>IF(W8="","",W8)</f>
        <v/>
      </c>
      <c r="K28" s="86" t="str">
        <f>IF(Y12="","",Y12)</f>
        <v/>
      </c>
      <c r="L28" s="81" t="s">
        <v>105</v>
      </c>
      <c r="M28" s="87" t="str">
        <f>IF(W12="","",W12)</f>
        <v/>
      </c>
      <c r="N28" s="100" t="str">
        <f>IF(Y16="","",Y16)</f>
        <v/>
      </c>
      <c r="O28" s="81" t="s">
        <v>113</v>
      </c>
      <c r="P28" s="87" t="str">
        <f>IF(W16="","",W16)</f>
        <v/>
      </c>
      <c r="Q28" s="100" t="str">
        <f>IF(Y20="","",Y20)</f>
        <v/>
      </c>
      <c r="R28" s="81" t="s">
        <v>113</v>
      </c>
      <c r="S28" s="87" t="str">
        <f>IF(W20="","",W20)</f>
        <v/>
      </c>
      <c r="T28" s="100" t="str">
        <f>IF(Y24="","",Y24)</f>
        <v/>
      </c>
      <c r="U28" s="81" t="s">
        <v>113</v>
      </c>
      <c r="V28" s="87" t="str">
        <f>IF(W24="","",W24)</f>
        <v/>
      </c>
      <c r="W28" s="248"/>
      <c r="X28" s="249"/>
      <c r="Y28" s="250"/>
      <c r="Z28" s="80"/>
      <c r="AA28" s="81" t="s">
        <v>113</v>
      </c>
      <c r="AB28" s="82"/>
      <c r="AC28" s="80"/>
      <c r="AD28" s="81" t="s">
        <v>113</v>
      </c>
      <c r="AE28" s="82"/>
      <c r="AF28" s="277"/>
      <c r="AG28" s="278"/>
      <c r="AH28" s="281"/>
      <c r="AI28" s="282"/>
      <c r="AJ28" s="281"/>
      <c r="AK28" s="282"/>
      <c r="AL28" s="281"/>
      <c r="AM28" s="282"/>
      <c r="AN28" s="281"/>
      <c r="AO28" s="282"/>
      <c r="AP28" s="281"/>
      <c r="AQ28" s="285"/>
      <c r="AR28" s="79">
        <f t="shared" si="0"/>
        <v>0</v>
      </c>
    </row>
    <row r="29" spans="2:44" ht="18" customHeight="1">
      <c r="B29" s="266" t="s">
        <v>118</v>
      </c>
      <c r="C29" s="267" t="s">
        <v>155</v>
      </c>
      <c r="D29" s="268"/>
      <c r="E29" s="268"/>
      <c r="F29" s="268"/>
      <c r="G29" s="269"/>
      <c r="H29" s="91"/>
      <c r="I29" s="92" t="str">
        <f>IF(H30="","",IF(H30-J30&gt;0,"○",IF(H30-J30=0,"△","●")))</f>
        <v/>
      </c>
      <c r="J29" s="94"/>
      <c r="K29" s="91"/>
      <c r="L29" s="92" t="str">
        <f>IF(K30="","",IF(K30-M30&gt;0,"○",IF(K30-M30=0,"△","●")))</f>
        <v/>
      </c>
      <c r="M29" s="94"/>
      <c r="N29" s="91"/>
      <c r="O29" s="92" t="str">
        <f>IF(N30="","",IF(N30-P30&gt;0,"○",IF(N30-P30=0,"△","●")))</f>
        <v/>
      </c>
      <c r="P29" s="94"/>
      <c r="Q29" s="91"/>
      <c r="R29" s="92" t="str">
        <f>IF(Q30="","",IF(Q30-S30&gt;0,"○",IF(Q30-S30=0,"△","●")))</f>
        <v/>
      </c>
      <c r="S29" s="94"/>
      <c r="T29" s="91"/>
      <c r="U29" s="92" t="str">
        <f>IF(T30="","",IF(T30-V30&gt;0,"○",IF(T30-V30=0,"△","●")))</f>
        <v/>
      </c>
      <c r="V29" s="94"/>
      <c r="W29" s="91"/>
      <c r="X29" s="92" t="str">
        <f>IF(W30="","",IF(W30-Y30&gt;0,"○",IF(W30-Y30=0,"△","●")))</f>
        <v/>
      </c>
      <c r="Y29" s="93"/>
      <c r="Z29" s="270"/>
      <c r="AA29" s="271"/>
      <c r="AB29" s="272"/>
      <c r="AC29" s="91"/>
      <c r="AD29" s="92" t="str">
        <f>IF(ISBLANK(AC30),"",IF(AC30-AE30&gt;0,"○",IF(AC30-AE30=0,"△","●")))</f>
        <v/>
      </c>
      <c r="AE29" s="94"/>
      <c r="AF29" s="261" t="s">
        <v>111</v>
      </c>
      <c r="AG29" s="262"/>
      <c r="AH29" s="263">
        <f>COUNTIF(H29:AE29,"○")*3+COUNTIF(H29:AE29,"△")*1</f>
        <v>0</v>
      </c>
      <c r="AI29" s="264"/>
      <c r="AJ29" s="263">
        <f>AB6+AB10+AB14+AB18+AB22+AB26+AC30</f>
        <v>0</v>
      </c>
      <c r="AK29" s="264"/>
      <c r="AL29" s="263">
        <f>Z6+Z10+Z14+Z18+Z22+Z26+AE30</f>
        <v>0</v>
      </c>
      <c r="AM29" s="264"/>
      <c r="AN29" s="263">
        <f>AJ29-AL29</f>
        <v>0</v>
      </c>
      <c r="AO29" s="264"/>
      <c r="AP29" s="263">
        <f>RANK(AR29,($AR$5,$AR$9,$AR$13,$AR$17,$AR$21,$AR$25,$AR$29,$AR$33))</f>
        <v>1</v>
      </c>
      <c r="AQ29" s="265"/>
      <c r="AR29" s="79">
        <f t="shared" si="0"/>
        <v>0</v>
      </c>
    </row>
    <row r="30" spans="2:44" ht="18" customHeight="1">
      <c r="B30" s="231"/>
      <c r="C30" s="236"/>
      <c r="D30" s="237"/>
      <c r="E30" s="237"/>
      <c r="F30" s="237"/>
      <c r="G30" s="238"/>
      <c r="H30" s="103" t="str">
        <f>IF(AB6="","",AB6)</f>
        <v/>
      </c>
      <c r="I30" s="104" t="s">
        <v>105</v>
      </c>
      <c r="J30" s="105" t="str">
        <f>IF(Z6="","",Z6)</f>
        <v/>
      </c>
      <c r="K30" s="106" t="str">
        <f>IF(AB10="","",AB10)</f>
        <v/>
      </c>
      <c r="L30" s="104" t="s">
        <v>105</v>
      </c>
      <c r="M30" s="105" t="str">
        <f>IF(Z10="","",Z10)</f>
        <v/>
      </c>
      <c r="N30" s="103" t="str">
        <f>IF(AB14="","",AB14)</f>
        <v/>
      </c>
      <c r="O30" s="104" t="s">
        <v>113</v>
      </c>
      <c r="P30" s="105" t="str">
        <f>IF(Z14="","",Z14)</f>
        <v/>
      </c>
      <c r="Q30" s="106" t="str">
        <f>IF(AB18="","",AB18)</f>
        <v/>
      </c>
      <c r="R30" s="104" t="s">
        <v>113</v>
      </c>
      <c r="S30" s="105" t="str">
        <f>IF(Z18="","",Z18)</f>
        <v/>
      </c>
      <c r="T30" s="106" t="str">
        <f>IF(AB22="","",AB22)</f>
        <v/>
      </c>
      <c r="U30" s="104" t="s">
        <v>113</v>
      </c>
      <c r="V30" s="105" t="str">
        <f>IF(Z22="","",Z22)</f>
        <v/>
      </c>
      <c r="W30" s="106" t="str">
        <f>IF(AB26="","",AB26)</f>
        <v/>
      </c>
      <c r="X30" s="104" t="s">
        <v>113</v>
      </c>
      <c r="Y30" s="105" t="str">
        <f>IF(Z26="","",Z26)</f>
        <v/>
      </c>
      <c r="Z30" s="245"/>
      <c r="AA30" s="246"/>
      <c r="AB30" s="247"/>
      <c r="AC30" s="107"/>
      <c r="AD30" s="104" t="s">
        <v>105</v>
      </c>
      <c r="AE30" s="108"/>
      <c r="AF30" s="256" t="s">
        <v>112</v>
      </c>
      <c r="AG30" s="257"/>
      <c r="AH30" s="258">
        <f>+COUNTIF(H31:AE31,"○")*3+COUNTIF(H31:AE31,"△")*1</f>
        <v>0</v>
      </c>
      <c r="AI30" s="259"/>
      <c r="AJ30" s="258">
        <f>+AB8+AB12+AB16+AB20+AB24+AB28+AC32</f>
        <v>0</v>
      </c>
      <c r="AK30" s="259"/>
      <c r="AL30" s="258">
        <f>+Z8+Z12+Z16+Z20+Z24+Z28+AE32</f>
        <v>0</v>
      </c>
      <c r="AM30" s="259"/>
      <c r="AN30" s="258">
        <f>AJ30-AL30</f>
        <v>0</v>
      </c>
      <c r="AO30" s="259"/>
      <c r="AP30" s="258">
        <f>RANK(AR30,($AR$6,$AR$10,$AR$14,$AR$18,$AR$22,$AR$26,$AR$30,$AR$34))</f>
        <v>1</v>
      </c>
      <c r="AQ30" s="260"/>
      <c r="AR30" s="79">
        <f t="shared" si="0"/>
        <v>0</v>
      </c>
    </row>
    <row r="31" spans="2:44" ht="18" customHeight="1">
      <c r="B31" s="231"/>
      <c r="C31" s="236"/>
      <c r="D31" s="237"/>
      <c r="E31" s="237"/>
      <c r="F31" s="237"/>
      <c r="G31" s="238"/>
      <c r="H31" s="86"/>
      <c r="I31" s="81" t="str">
        <f>IF(H32="","",IF(H32-J32&gt;0,"○",IF(H32-J32=0,"△","●")))</f>
        <v/>
      </c>
      <c r="J31" s="87"/>
      <c r="K31" s="86"/>
      <c r="L31" s="81" t="str">
        <f>IF(K32="","",IF(K32-M32&gt;0,"○",IF(K32-M32=0,"△","●")))</f>
        <v/>
      </c>
      <c r="M31" s="87"/>
      <c r="N31" s="86"/>
      <c r="O31" s="81" t="str">
        <f>IF(N32="","",IF(N32-P32&gt;0,"○",IF(N32-P32=0,"△","●")))</f>
        <v/>
      </c>
      <c r="P31" s="87"/>
      <c r="Q31" s="86"/>
      <c r="R31" s="81" t="str">
        <f>IF(Q32="","",IF(Q32-S32&gt;0,"○",IF(Q32-S32=0,"△","●")))</f>
        <v/>
      </c>
      <c r="S31" s="87"/>
      <c r="T31" s="86"/>
      <c r="U31" s="81" t="str">
        <f>IF(T32="","",IF(T32-V32&gt;0,"○",IF(T32-V32=0,"△","●")))</f>
        <v/>
      </c>
      <c r="V31" s="87"/>
      <c r="W31" s="86"/>
      <c r="X31" s="81" t="str">
        <f>IF(W32="","",IF(W32-Y32&gt;0,"○",IF(W32-Y32=0,"△","●")))</f>
        <v/>
      </c>
      <c r="Y31" s="102"/>
      <c r="Z31" s="245"/>
      <c r="AA31" s="246"/>
      <c r="AB31" s="247"/>
      <c r="AC31" s="86"/>
      <c r="AD31" s="81" t="str">
        <f>IF(ISBLANK(AC32),"",IF(AC32-AE32&gt;0,"○",IF(AC32-AE32=0,"△","●")))</f>
        <v/>
      </c>
      <c r="AE31" s="87"/>
      <c r="AF31" s="291" t="s">
        <v>107</v>
      </c>
      <c r="AG31" s="292"/>
      <c r="AH31" s="279">
        <f>AH29+AH30</f>
        <v>0</v>
      </c>
      <c r="AI31" s="280"/>
      <c r="AJ31" s="279">
        <f>AJ29+AJ30</f>
        <v>0</v>
      </c>
      <c r="AK31" s="280"/>
      <c r="AL31" s="279">
        <f>AL29+AL30</f>
        <v>0</v>
      </c>
      <c r="AM31" s="280"/>
      <c r="AN31" s="279">
        <f>AN29+AN30</f>
        <v>0</v>
      </c>
      <c r="AO31" s="280"/>
      <c r="AP31" s="279">
        <f>RANK(AR31,($AR$7,$AR$11,$AR$15,$AR$19,$AR$23,$AR$27,$AR$31,$AR$35))</f>
        <v>1</v>
      </c>
      <c r="AQ31" s="284"/>
      <c r="AR31" s="79">
        <f t="shared" si="0"/>
        <v>0</v>
      </c>
    </row>
    <row r="32" spans="2:44" ht="18" customHeight="1">
      <c r="B32" s="232"/>
      <c r="C32" s="239"/>
      <c r="D32" s="240"/>
      <c r="E32" s="240"/>
      <c r="F32" s="240"/>
      <c r="G32" s="241"/>
      <c r="H32" s="101" t="str">
        <f>IF(AB8="","",AB8)</f>
        <v/>
      </c>
      <c r="I32" s="89" t="s">
        <v>105</v>
      </c>
      <c r="J32" s="99" t="str">
        <f>IF(Z8="","",Z8)</f>
        <v/>
      </c>
      <c r="K32" s="101" t="str">
        <f>IF(AB12="","",AB12)</f>
        <v/>
      </c>
      <c r="L32" s="89" t="s">
        <v>105</v>
      </c>
      <c r="M32" s="99" t="str">
        <f>IF(Z12="","",Z12)</f>
        <v/>
      </c>
      <c r="N32" s="98" t="str">
        <f>IF(AB16="","",AB16)</f>
        <v/>
      </c>
      <c r="O32" s="89" t="s">
        <v>113</v>
      </c>
      <c r="P32" s="99" t="str">
        <f>IF(Z16="","",Z16)</f>
        <v/>
      </c>
      <c r="Q32" s="101" t="str">
        <f>IF(AB20="","",AB20)</f>
        <v/>
      </c>
      <c r="R32" s="89" t="s">
        <v>113</v>
      </c>
      <c r="S32" s="99" t="str">
        <f>IF(Z20="","",Z20)</f>
        <v/>
      </c>
      <c r="T32" s="101" t="str">
        <f>IF(AB24="","",AB24)</f>
        <v/>
      </c>
      <c r="U32" s="89" t="s">
        <v>113</v>
      </c>
      <c r="V32" s="99" t="str">
        <f>IF(Z24="","",Z24)</f>
        <v/>
      </c>
      <c r="W32" s="101" t="str">
        <f>IF(AB28="","",AB28)</f>
        <v/>
      </c>
      <c r="X32" s="89" t="s">
        <v>113</v>
      </c>
      <c r="Y32" s="99" t="str">
        <f>IF(Z28="","",Z28)</f>
        <v/>
      </c>
      <c r="Z32" s="248"/>
      <c r="AA32" s="249"/>
      <c r="AB32" s="250"/>
      <c r="AC32" s="88"/>
      <c r="AD32" s="89" t="s">
        <v>113</v>
      </c>
      <c r="AE32" s="90"/>
      <c r="AF32" s="277"/>
      <c r="AG32" s="278"/>
      <c r="AH32" s="281"/>
      <c r="AI32" s="282"/>
      <c r="AJ32" s="281"/>
      <c r="AK32" s="282"/>
      <c r="AL32" s="281"/>
      <c r="AM32" s="282"/>
      <c r="AN32" s="281"/>
      <c r="AO32" s="282"/>
      <c r="AP32" s="281"/>
      <c r="AQ32" s="285"/>
      <c r="AR32" s="79">
        <f t="shared" si="0"/>
        <v>0</v>
      </c>
    </row>
    <row r="33" spans="2:44" ht="18" customHeight="1">
      <c r="B33" s="231" t="s">
        <v>119</v>
      </c>
      <c r="C33" s="236" t="s">
        <v>205</v>
      </c>
      <c r="D33" s="237"/>
      <c r="E33" s="237"/>
      <c r="F33" s="237"/>
      <c r="G33" s="238"/>
      <c r="H33" s="86"/>
      <c r="I33" s="92" t="str">
        <f>IF(H34="","",IF(H34-J34&gt;0,"○",IF(H34-J34=0,"△","●")))</f>
        <v/>
      </c>
      <c r="J33" s="87"/>
      <c r="K33" s="86"/>
      <c r="L33" s="81" t="str">
        <f>IF(K34="","",IF(K34-M34&gt;0,"○",IF(K34-M34=0,"△","●")))</f>
        <v/>
      </c>
      <c r="M33" s="87"/>
      <c r="N33" s="86"/>
      <c r="O33" s="81" t="str">
        <f>IF(N34="","",IF(N34-P34&gt;0,"○",IF(N34-P34=0,"△","●")))</f>
        <v/>
      </c>
      <c r="P33" s="87"/>
      <c r="Q33" s="86"/>
      <c r="R33" s="81" t="str">
        <f>IF(Q34="","",IF(Q34-S34&gt;0,"○",IF(Q34-S34=0,"△","●")))</f>
        <v/>
      </c>
      <c r="S33" s="87"/>
      <c r="T33" s="86"/>
      <c r="U33" s="81" t="str">
        <f>IF(T34="","",IF(T34-V34&gt;0,"○",IF(T34-V34=0,"△","●")))</f>
        <v/>
      </c>
      <c r="V33" s="87"/>
      <c r="W33" s="86"/>
      <c r="X33" s="81" t="str">
        <f>IF(W34="","",IF(W34-Y34&gt;0,"○",IF(W34-Y34=0,"△","●")))</f>
        <v/>
      </c>
      <c r="Y33" s="87"/>
      <c r="Z33" s="86"/>
      <c r="AA33" s="81" t="str">
        <f>IF(Z34="","",IF(Z34-AB34&gt;0,"○",IF(Z34-AB34=0,"△","●")))</f>
        <v/>
      </c>
      <c r="AB33" s="102"/>
      <c r="AC33" s="270"/>
      <c r="AD33" s="271"/>
      <c r="AE33" s="272"/>
      <c r="AF33" s="273" t="s">
        <v>111</v>
      </c>
      <c r="AG33" s="274"/>
      <c r="AH33" s="263">
        <f>COUNTIF(H33:AE33,"○")*3+COUNTIF(H33:AE33,"△")*1</f>
        <v>0</v>
      </c>
      <c r="AI33" s="264"/>
      <c r="AJ33" s="263">
        <f>AE6+AE10+AE14+AE18+AE22+AE26+AE30</f>
        <v>0</v>
      </c>
      <c r="AK33" s="264"/>
      <c r="AL33" s="263">
        <f>AC6+AC10+AC14+AC18+AC22+AC26+AC30</f>
        <v>0</v>
      </c>
      <c r="AM33" s="264"/>
      <c r="AN33" s="263">
        <f>AJ33-AL33</f>
        <v>0</v>
      </c>
      <c r="AO33" s="264"/>
      <c r="AP33" s="263">
        <f>RANK(AR33,($AR$5,$AR$9,$AR$13,$AR$17,$AR$21,$AR$25,$AR$29,$AR$33))</f>
        <v>1</v>
      </c>
      <c r="AQ33" s="265"/>
      <c r="AR33" s="79">
        <f t="shared" si="0"/>
        <v>0</v>
      </c>
    </row>
    <row r="34" spans="2:44" ht="18" customHeight="1">
      <c r="B34" s="231"/>
      <c r="C34" s="236"/>
      <c r="D34" s="237"/>
      <c r="E34" s="237"/>
      <c r="F34" s="237"/>
      <c r="G34" s="238"/>
      <c r="H34" s="86" t="str">
        <f>IF(AE6="","",AE6)</f>
        <v/>
      </c>
      <c r="I34" s="104" t="s">
        <v>105</v>
      </c>
      <c r="J34" s="87" t="str">
        <f>IF(AC6="","",AC6)</f>
        <v/>
      </c>
      <c r="K34" s="100" t="str">
        <f>IF(AE10="","",AE10)</f>
        <v/>
      </c>
      <c r="L34" s="81" t="s">
        <v>105</v>
      </c>
      <c r="M34" s="87" t="str">
        <f>IF(AC10="","",AC10)</f>
        <v/>
      </c>
      <c r="N34" s="100" t="str">
        <f>IF(AE14="","",AE14)</f>
        <v/>
      </c>
      <c r="O34" s="81" t="s">
        <v>113</v>
      </c>
      <c r="P34" s="87" t="str">
        <f>IF(AC14="","",AC14)</f>
        <v/>
      </c>
      <c r="Q34" s="86" t="str">
        <f>IF(AE18="","",AE18)</f>
        <v/>
      </c>
      <c r="R34" s="81" t="s">
        <v>113</v>
      </c>
      <c r="S34" s="87" t="str">
        <f>IF(AC18="","",AC18)</f>
        <v/>
      </c>
      <c r="T34" s="100" t="str">
        <f>IF(AE22="","",AE22)</f>
        <v/>
      </c>
      <c r="U34" s="81" t="s">
        <v>113</v>
      </c>
      <c r="V34" s="87" t="str">
        <f>IF(AC22="","",AC22)</f>
        <v/>
      </c>
      <c r="W34" s="100" t="str">
        <f>IF(AE26="","",AE26)</f>
        <v/>
      </c>
      <c r="X34" s="81" t="s">
        <v>113</v>
      </c>
      <c r="Y34" s="87" t="str">
        <f>IF(AC26="","",AC26)</f>
        <v/>
      </c>
      <c r="Z34" s="100" t="str">
        <f>IF(AE30="","",AE30)</f>
        <v/>
      </c>
      <c r="AA34" s="81" t="s">
        <v>113</v>
      </c>
      <c r="AB34" s="87" t="str">
        <f>IF(AC30="","",AC30)</f>
        <v/>
      </c>
      <c r="AC34" s="245"/>
      <c r="AD34" s="246"/>
      <c r="AE34" s="247"/>
      <c r="AF34" s="256" t="s">
        <v>112</v>
      </c>
      <c r="AG34" s="257"/>
      <c r="AH34" s="258">
        <f>+COUNTIF(H35:AE35,"○")*3+COUNTIF(H35:AE35,"△")*1</f>
        <v>0</v>
      </c>
      <c r="AI34" s="259"/>
      <c r="AJ34" s="258">
        <f>+AE8+AE12+AE16+AE20+AE24+AE28+AE32</f>
        <v>0</v>
      </c>
      <c r="AK34" s="259"/>
      <c r="AL34" s="258">
        <f>+AC8+AC12+AC16+AC20+AC24+AC28+AC32</f>
        <v>0</v>
      </c>
      <c r="AM34" s="259"/>
      <c r="AN34" s="258">
        <f>AJ34-AL34</f>
        <v>0</v>
      </c>
      <c r="AO34" s="259"/>
      <c r="AP34" s="258">
        <f>RANK(AR34,($AR$6,$AR$10,$AR$14,$AR$18,$AR$22,$AR$26,$AR$30,$AR$34))</f>
        <v>1</v>
      </c>
      <c r="AQ34" s="260"/>
      <c r="AR34" s="79">
        <f t="shared" si="0"/>
        <v>0</v>
      </c>
    </row>
    <row r="35" spans="2:44" ht="18" customHeight="1">
      <c r="B35" s="231"/>
      <c r="C35" s="236"/>
      <c r="D35" s="237"/>
      <c r="E35" s="237"/>
      <c r="F35" s="237"/>
      <c r="G35" s="238"/>
      <c r="H35" s="95"/>
      <c r="I35" s="81" t="str">
        <f>IF(H36="","",IF(H36-J36&gt;0,"○",IF(H36-J36=0,"△","●")))</f>
        <v/>
      </c>
      <c r="J35" s="97"/>
      <c r="K35" s="95"/>
      <c r="L35" s="84" t="str">
        <f>IF(K36="","",IF(K36-M36&gt;0,"○",IF(K36-M36=0,"△","●")))</f>
        <v/>
      </c>
      <c r="M35" s="97"/>
      <c r="N35" s="95"/>
      <c r="O35" s="84" t="str">
        <f>IF(N36="","",IF(N36-P36&gt;0,"○",IF(N36-P36=0,"△","●")))</f>
        <v/>
      </c>
      <c r="P35" s="97"/>
      <c r="Q35" s="95"/>
      <c r="R35" s="84" t="str">
        <f>IF(Q36="","",IF(Q36-S36&gt;0,"○",IF(Q36-S36=0,"△","●")))</f>
        <v/>
      </c>
      <c r="S35" s="97"/>
      <c r="T35" s="95"/>
      <c r="U35" s="84" t="str">
        <f>IF(T36="","",IF(T36-V36&gt;0,"○",IF(T36-V36=0,"△","●")))</f>
        <v/>
      </c>
      <c r="V35" s="97"/>
      <c r="W35" s="95"/>
      <c r="X35" s="84" t="str">
        <f>IF(W36="","",IF(W36-Y36&gt;0,"○",IF(W36-Y36=0,"△","●")))</f>
        <v/>
      </c>
      <c r="Y35" s="97"/>
      <c r="Z35" s="95"/>
      <c r="AA35" s="84" t="str">
        <f>IF(Z36="","",IF(Z36-AB36&gt;0,"○",IF(Z36-AB36=0,"△","●")))</f>
        <v/>
      </c>
      <c r="AB35" s="96"/>
      <c r="AC35" s="245"/>
      <c r="AD35" s="246"/>
      <c r="AE35" s="247"/>
      <c r="AF35" s="261" t="s">
        <v>107</v>
      </c>
      <c r="AG35" s="262"/>
      <c r="AH35" s="279">
        <f>AH33+AH34</f>
        <v>0</v>
      </c>
      <c r="AI35" s="280"/>
      <c r="AJ35" s="279">
        <f>AJ33+AJ34</f>
        <v>0</v>
      </c>
      <c r="AK35" s="280"/>
      <c r="AL35" s="279">
        <f>AL33+AL34</f>
        <v>0</v>
      </c>
      <c r="AM35" s="280"/>
      <c r="AN35" s="279">
        <f>AN33+AN34</f>
        <v>0</v>
      </c>
      <c r="AO35" s="280"/>
      <c r="AP35" s="279">
        <f>RANK(AR35,($AR$7,$AR$11,$AR$15,$AR$19,$AR$23,$AR$27,$AR$31,$AR$35))</f>
        <v>1</v>
      </c>
      <c r="AQ35" s="284"/>
      <c r="AR35" s="79">
        <f t="shared" si="0"/>
        <v>0</v>
      </c>
    </row>
    <row r="36" spans="2:44" ht="18" customHeight="1" thickBot="1">
      <c r="B36" s="294"/>
      <c r="C36" s="295"/>
      <c r="D36" s="296"/>
      <c r="E36" s="296"/>
      <c r="F36" s="296"/>
      <c r="G36" s="297"/>
      <c r="H36" s="109" t="str">
        <f>IF(AE8="","",AE8)</f>
        <v/>
      </c>
      <c r="I36" s="110" t="s">
        <v>105</v>
      </c>
      <c r="J36" s="111" t="str">
        <f>IF(AC8="","",AC8)</f>
        <v/>
      </c>
      <c r="K36" s="112" t="str">
        <f>IF(AE12="","",AE12)</f>
        <v/>
      </c>
      <c r="L36" s="110" t="s">
        <v>105</v>
      </c>
      <c r="M36" s="111" t="str">
        <f>IF(AC12="","",AC12)</f>
        <v/>
      </c>
      <c r="N36" s="112" t="str">
        <f>IF(AE16="","",AE16)</f>
        <v/>
      </c>
      <c r="O36" s="110" t="s">
        <v>113</v>
      </c>
      <c r="P36" s="111" t="str">
        <f>IF(AC16="","",AC16)</f>
        <v/>
      </c>
      <c r="Q36" s="109" t="str">
        <f>IF(AE20="","",AE20)</f>
        <v/>
      </c>
      <c r="R36" s="110" t="s">
        <v>113</v>
      </c>
      <c r="S36" s="111" t="str">
        <f>IF(AC20="","",AC20)</f>
        <v/>
      </c>
      <c r="T36" s="112" t="str">
        <f>IF(AE24="","",AE24)</f>
        <v/>
      </c>
      <c r="U36" s="110" t="s">
        <v>113</v>
      </c>
      <c r="V36" s="111" t="str">
        <f>IF(AC24="","",AC24)</f>
        <v/>
      </c>
      <c r="W36" s="112" t="str">
        <f>IF(AE28="","",AE28)</f>
        <v/>
      </c>
      <c r="X36" s="110" t="s">
        <v>113</v>
      </c>
      <c r="Y36" s="111" t="str">
        <f>IF(AC28="","",AC28)</f>
        <v/>
      </c>
      <c r="Z36" s="112" t="str">
        <f>IF(AE32="","",AE32)</f>
        <v/>
      </c>
      <c r="AA36" s="110" t="s">
        <v>113</v>
      </c>
      <c r="AB36" s="111" t="str">
        <f>IF(AC32="","",AC32)</f>
        <v/>
      </c>
      <c r="AC36" s="298"/>
      <c r="AD36" s="299"/>
      <c r="AE36" s="300"/>
      <c r="AF36" s="301"/>
      <c r="AG36" s="302"/>
      <c r="AH36" s="289"/>
      <c r="AI36" s="290"/>
      <c r="AJ36" s="289"/>
      <c r="AK36" s="290"/>
      <c r="AL36" s="289"/>
      <c r="AM36" s="290"/>
      <c r="AN36" s="289"/>
      <c r="AO36" s="290"/>
      <c r="AP36" s="289"/>
      <c r="AQ36" s="293"/>
      <c r="AR36" s="79">
        <f t="shared" si="0"/>
        <v>0</v>
      </c>
    </row>
  </sheetData>
  <mergeCells count="188">
    <mergeCell ref="AL33:AM33"/>
    <mergeCell ref="AN33:AO33"/>
    <mergeCell ref="AP33:AQ33"/>
    <mergeCell ref="AH34:AI34"/>
    <mergeCell ref="AJ34:AK34"/>
    <mergeCell ref="AL34:AM34"/>
    <mergeCell ref="AN34:AO34"/>
    <mergeCell ref="AP34:AQ34"/>
    <mergeCell ref="AL35:AM36"/>
    <mergeCell ref="AN35:AO36"/>
    <mergeCell ref="AP35:AQ36"/>
    <mergeCell ref="B33:B36"/>
    <mergeCell ref="C33:G36"/>
    <mergeCell ref="AC33:AE36"/>
    <mergeCell ref="AF33:AG33"/>
    <mergeCell ref="AH33:AI33"/>
    <mergeCell ref="AJ33:AK33"/>
    <mergeCell ref="AF35:AG36"/>
    <mergeCell ref="AH35:AI36"/>
    <mergeCell ref="AJ35:AK36"/>
    <mergeCell ref="AF34:AG34"/>
    <mergeCell ref="AF31:AG32"/>
    <mergeCell ref="AH31:AI32"/>
    <mergeCell ref="AJ31:AK32"/>
    <mergeCell ref="AL31:AM32"/>
    <mergeCell ref="AN31:AO32"/>
    <mergeCell ref="AP31:AQ32"/>
    <mergeCell ref="AN29:AO29"/>
    <mergeCell ref="AP29:AQ29"/>
    <mergeCell ref="AF30:AG30"/>
    <mergeCell ref="AH30:AI30"/>
    <mergeCell ref="AJ30:AK30"/>
    <mergeCell ref="AL30:AM30"/>
    <mergeCell ref="AN30:AO30"/>
    <mergeCell ref="AP30:AQ30"/>
    <mergeCell ref="AL27:AM28"/>
    <mergeCell ref="AN27:AO28"/>
    <mergeCell ref="AP27:AQ28"/>
    <mergeCell ref="B29:B32"/>
    <mergeCell ref="C29:G32"/>
    <mergeCell ref="Z29:AB32"/>
    <mergeCell ref="AF29:AG29"/>
    <mergeCell ref="AH29:AI29"/>
    <mergeCell ref="AJ29:AK29"/>
    <mergeCell ref="AL29:AM29"/>
    <mergeCell ref="AL25:AM25"/>
    <mergeCell ref="AN25:AO25"/>
    <mergeCell ref="AP25:AQ25"/>
    <mergeCell ref="AF26:AG26"/>
    <mergeCell ref="AH26:AI26"/>
    <mergeCell ref="AJ26:AK26"/>
    <mergeCell ref="AL26:AM26"/>
    <mergeCell ref="AN26:AO26"/>
    <mergeCell ref="AP26:AQ26"/>
    <mergeCell ref="B25:B28"/>
    <mergeCell ref="C25:G28"/>
    <mergeCell ref="W25:Y28"/>
    <mergeCell ref="AF25:AG25"/>
    <mergeCell ref="AH25:AI25"/>
    <mergeCell ref="AJ25:AK25"/>
    <mergeCell ref="AF27:AG28"/>
    <mergeCell ref="AH27:AI28"/>
    <mergeCell ref="AJ27:AK28"/>
    <mergeCell ref="AF23:AG24"/>
    <mergeCell ref="AH23:AI24"/>
    <mergeCell ref="AJ23:AK24"/>
    <mergeCell ref="AL23:AM24"/>
    <mergeCell ref="AN23:AO24"/>
    <mergeCell ref="AP23:AQ24"/>
    <mergeCell ref="AN21:AO21"/>
    <mergeCell ref="AP21:AQ21"/>
    <mergeCell ref="AF22:AG22"/>
    <mergeCell ref="AH22:AI22"/>
    <mergeCell ref="AJ22:AK22"/>
    <mergeCell ref="AL22:AM22"/>
    <mergeCell ref="AN22:AO22"/>
    <mergeCell ref="AP22:AQ22"/>
    <mergeCell ref="AL19:AM20"/>
    <mergeCell ref="AN19:AO20"/>
    <mergeCell ref="AP19:AQ20"/>
    <mergeCell ref="B21:B24"/>
    <mergeCell ref="C21:G24"/>
    <mergeCell ref="T21:V24"/>
    <mergeCell ref="AF21:AG21"/>
    <mergeCell ref="AH21:AI21"/>
    <mergeCell ref="AJ21:AK21"/>
    <mergeCell ref="AL21:AM21"/>
    <mergeCell ref="AL17:AM17"/>
    <mergeCell ref="AN17:AO17"/>
    <mergeCell ref="AP17:AQ17"/>
    <mergeCell ref="AF18:AG18"/>
    <mergeCell ref="AH18:AI18"/>
    <mergeCell ref="AJ18:AK18"/>
    <mergeCell ref="AL18:AM18"/>
    <mergeCell ref="AN18:AO18"/>
    <mergeCell ref="AP18:AQ18"/>
    <mergeCell ref="B17:B20"/>
    <mergeCell ref="C17:G20"/>
    <mergeCell ref="Q17:S20"/>
    <mergeCell ref="AF17:AG17"/>
    <mergeCell ref="AH17:AI17"/>
    <mergeCell ref="AJ17:AK17"/>
    <mergeCell ref="AF19:AG20"/>
    <mergeCell ref="AH19:AI20"/>
    <mergeCell ref="AJ19:AK20"/>
    <mergeCell ref="AF15:AG16"/>
    <mergeCell ref="AH15:AI16"/>
    <mergeCell ref="AJ15:AK16"/>
    <mergeCell ref="AL15:AM16"/>
    <mergeCell ref="AN15:AO16"/>
    <mergeCell ref="AP15:AQ16"/>
    <mergeCell ref="AN13:AO13"/>
    <mergeCell ref="AP13:AQ13"/>
    <mergeCell ref="AF14:AG14"/>
    <mergeCell ref="AH14:AI14"/>
    <mergeCell ref="AJ14:AK14"/>
    <mergeCell ref="AL14:AM14"/>
    <mergeCell ref="AN14:AO14"/>
    <mergeCell ref="AP14:AQ14"/>
    <mergeCell ref="AL11:AM12"/>
    <mergeCell ref="AN11:AO12"/>
    <mergeCell ref="AP11:AQ12"/>
    <mergeCell ref="B13:B16"/>
    <mergeCell ref="C13:G16"/>
    <mergeCell ref="N13:P16"/>
    <mergeCell ref="AF13:AG13"/>
    <mergeCell ref="AH13:AI13"/>
    <mergeCell ref="AJ13:AK13"/>
    <mergeCell ref="AL13:AM13"/>
    <mergeCell ref="AL9:AM9"/>
    <mergeCell ref="AN9:AO9"/>
    <mergeCell ref="AP9:AQ9"/>
    <mergeCell ref="AF10:AG10"/>
    <mergeCell ref="AH10:AI10"/>
    <mergeCell ref="AJ10:AK10"/>
    <mergeCell ref="AL10:AM10"/>
    <mergeCell ref="AN10:AO10"/>
    <mergeCell ref="AP10:AQ10"/>
    <mergeCell ref="B9:B12"/>
    <mergeCell ref="C9:G12"/>
    <mergeCell ref="K9:M12"/>
    <mergeCell ref="AF9:AG9"/>
    <mergeCell ref="AH9:AI9"/>
    <mergeCell ref="AJ9:AK9"/>
    <mergeCell ref="AF11:AG12"/>
    <mergeCell ref="AH11:AI12"/>
    <mergeCell ref="AJ11:AK12"/>
    <mergeCell ref="AF7:AG8"/>
    <mergeCell ref="AH7:AI8"/>
    <mergeCell ref="AJ7:AK8"/>
    <mergeCell ref="AL7:AM8"/>
    <mergeCell ref="AN7:AO8"/>
    <mergeCell ref="AP7:AQ8"/>
    <mergeCell ref="AL5:AM5"/>
    <mergeCell ref="AN5:AO5"/>
    <mergeCell ref="AP5:AQ5"/>
    <mergeCell ref="AF6:AG6"/>
    <mergeCell ref="AH6:AI6"/>
    <mergeCell ref="AJ6:AK6"/>
    <mergeCell ref="AL6:AM6"/>
    <mergeCell ref="AN6:AO6"/>
    <mergeCell ref="AP6:AQ6"/>
    <mergeCell ref="AJ4:AK4"/>
    <mergeCell ref="AL4:AM4"/>
    <mergeCell ref="AN4:AO4"/>
    <mergeCell ref="AP4:AQ4"/>
    <mergeCell ref="B5:B8"/>
    <mergeCell ref="C5:G8"/>
    <mergeCell ref="H5:J8"/>
    <mergeCell ref="AF5:AG5"/>
    <mergeCell ref="AH5:AI5"/>
    <mergeCell ref="AJ5:AK5"/>
    <mergeCell ref="T4:V4"/>
    <mergeCell ref="W4:Y4"/>
    <mergeCell ref="Z4:AB4"/>
    <mergeCell ref="AC4:AE4"/>
    <mergeCell ref="AF4:AG4"/>
    <mergeCell ref="AH4:AI4"/>
    <mergeCell ref="B1:AQ1"/>
    <mergeCell ref="Y2:AE2"/>
    <mergeCell ref="AI2:AK2"/>
    <mergeCell ref="AM2:AQ2"/>
    <mergeCell ref="B3:AQ3"/>
    <mergeCell ref="B4:G4"/>
    <mergeCell ref="H4:J4"/>
    <mergeCell ref="K4:M4"/>
    <mergeCell ref="N4:P4"/>
    <mergeCell ref="Q4:S4"/>
  </mergeCells>
  <phoneticPr fontId="1"/>
  <conditionalFormatting sqref="H4:AG4">
    <cfRule type="cellIs" dxfId="29" priority="5" stopIfTrue="1" operator="equal">
      <formula>0</formula>
    </cfRule>
  </conditionalFormatting>
  <conditionalFormatting sqref="H4:AE4">
    <cfRule type="cellIs" dxfId="28" priority="4" stopIfTrue="1" operator="equal">
      <formula>0</formula>
    </cfRule>
  </conditionalFormatting>
  <conditionalFormatting sqref="AF4:AG4">
    <cfRule type="cellIs" dxfId="27" priority="3" stopIfTrue="1" operator="equal">
      <formula>0</formula>
    </cfRule>
  </conditionalFormatting>
  <conditionalFormatting sqref="AF4:AG4">
    <cfRule type="cellIs" dxfId="26" priority="2" stopIfTrue="1" operator="equal">
      <formula>0</formula>
    </cfRule>
  </conditionalFormatting>
  <conditionalFormatting sqref="AF4:AG4">
    <cfRule type="cellIs" dxfId="25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8" fitToWidth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O35"/>
  <sheetViews>
    <sheetView view="pageBreakPreview" topLeftCell="A7" zoomScale="75" zoomScaleNormal="75" zoomScaleSheetLayoutView="75" workbookViewId="0">
      <selection activeCell="Z26" sqref="Z26"/>
    </sheetView>
  </sheetViews>
  <sheetFormatPr defaultRowHeight="13.5"/>
  <cols>
    <col min="1" max="1" width="3.5" style="71" customWidth="1"/>
    <col min="2" max="2" width="6.625" style="71" customWidth="1"/>
    <col min="3" max="40" width="3.625" style="71" customWidth="1"/>
    <col min="41" max="41" width="13.75" style="71" customWidth="1"/>
    <col min="42" max="42" width="2.875" style="71" customWidth="1"/>
    <col min="43" max="43" width="20.625" style="71" customWidth="1"/>
    <col min="44" max="16384" width="9" style="71"/>
  </cols>
  <sheetData>
    <row r="1" spans="2:41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2:41" ht="50.1" customHeight="1" thickBot="1">
      <c r="C2" s="72"/>
      <c r="D2" s="72"/>
      <c r="E2" s="72"/>
      <c r="F2" s="72"/>
      <c r="G2" s="72"/>
      <c r="H2" s="72"/>
      <c r="I2" s="72"/>
      <c r="J2" s="72"/>
      <c r="L2" s="72"/>
      <c r="M2" s="72"/>
      <c r="O2" s="72"/>
      <c r="P2" s="72"/>
      <c r="Q2" s="72"/>
      <c r="R2" s="72"/>
      <c r="S2" s="72"/>
      <c r="T2" s="210">
        <f ca="1">TODAY()</f>
        <v>43196</v>
      </c>
      <c r="U2" s="210"/>
      <c r="V2" s="210"/>
      <c r="W2" s="210"/>
      <c r="X2" s="210"/>
      <c r="Y2" s="210"/>
      <c r="Z2" s="210"/>
      <c r="AA2" s="210"/>
      <c r="AB2" s="210"/>
      <c r="AC2" s="74"/>
      <c r="AD2" s="74" t="s">
        <v>92</v>
      </c>
      <c r="AE2" s="75" t="s">
        <v>93</v>
      </c>
      <c r="AF2" s="211"/>
      <c r="AG2" s="211"/>
      <c r="AH2" s="211"/>
      <c r="AI2" s="75" t="s">
        <v>94</v>
      </c>
      <c r="AJ2" s="212" t="s">
        <v>95</v>
      </c>
      <c r="AK2" s="212"/>
      <c r="AL2" s="212"/>
      <c r="AM2" s="212"/>
      <c r="AN2" s="212"/>
    </row>
    <row r="3" spans="2:41" ht="52.5" customHeight="1" thickBot="1">
      <c r="B3" s="213" t="s">
        <v>226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5"/>
    </row>
    <row r="4" spans="2:41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久慈東</v>
      </c>
      <c r="I4" s="220"/>
      <c r="J4" s="221"/>
      <c r="K4" s="222" t="str">
        <f>C9</f>
        <v>福岡</v>
      </c>
      <c r="L4" s="223"/>
      <c r="M4" s="224"/>
      <c r="N4" s="222" t="str">
        <f>C13</f>
        <v>岩泉</v>
      </c>
      <c r="O4" s="223"/>
      <c r="P4" s="224"/>
      <c r="Q4" s="222" t="str">
        <f>C17</f>
        <v>久慈</v>
      </c>
      <c r="R4" s="223"/>
      <c r="S4" s="224"/>
      <c r="T4" s="222" t="str">
        <f>C21</f>
        <v>大野</v>
      </c>
      <c r="U4" s="223"/>
      <c r="V4" s="224"/>
      <c r="W4" s="222" t="str">
        <f>C25</f>
        <v>葛巻</v>
      </c>
      <c r="X4" s="223"/>
      <c r="Y4" s="224"/>
      <c r="Z4" s="222" t="str">
        <f>C29</f>
        <v>福岡工</v>
      </c>
      <c r="AA4" s="223"/>
      <c r="AB4" s="224"/>
      <c r="AC4" s="222"/>
      <c r="AD4" s="224"/>
      <c r="AE4" s="225" t="s">
        <v>98</v>
      </c>
      <c r="AF4" s="225"/>
      <c r="AG4" s="225" t="s">
        <v>99</v>
      </c>
      <c r="AH4" s="225"/>
      <c r="AI4" s="225" t="s">
        <v>100</v>
      </c>
      <c r="AJ4" s="225"/>
      <c r="AK4" s="226" t="s">
        <v>101</v>
      </c>
      <c r="AL4" s="227"/>
      <c r="AM4" s="228" t="s">
        <v>102</v>
      </c>
      <c r="AN4" s="229"/>
    </row>
    <row r="5" spans="2:41" ht="16.5" customHeight="1">
      <c r="B5" s="230" t="s">
        <v>1</v>
      </c>
      <c r="C5" s="267" t="s">
        <v>222</v>
      </c>
      <c r="D5" s="268"/>
      <c r="E5" s="268"/>
      <c r="F5" s="268"/>
      <c r="G5" s="269"/>
      <c r="H5" s="242"/>
      <c r="I5" s="243"/>
      <c r="J5" s="244"/>
      <c r="K5" s="86"/>
      <c r="L5" s="81" t="str">
        <f>IF(ISBLANK(K6),"",IF(K6-M6&gt;0,"○",IF(K6-M6=0,"△","●")))</f>
        <v/>
      </c>
      <c r="M5" s="87"/>
      <c r="N5" s="86"/>
      <c r="O5" s="81" t="str">
        <f>IF(ISBLANK(N6),"",IF(N6-P6&gt;0,"○",IF(N6-P6=0,"△","●")))</f>
        <v/>
      </c>
      <c r="P5" s="87"/>
      <c r="Q5" s="86"/>
      <c r="R5" s="81" t="str">
        <f>IF(ISBLANK(Q6),"",IF(Q6-S6&gt;0,"○",IF(Q6-S6=0,"△","●")))</f>
        <v/>
      </c>
      <c r="S5" s="87"/>
      <c r="T5" s="86"/>
      <c r="U5" s="81" t="str">
        <f>IF(ISBLANK(T6),"",IF(T6-V6&gt;0,"○",IF(T6-V6=0,"△","●")))</f>
        <v/>
      </c>
      <c r="V5" s="87"/>
      <c r="W5" s="86"/>
      <c r="X5" s="81" t="str">
        <f>IF(ISBLANK(W6),"",IF(W6-Y6&gt;0,"○",IF(W6-Y6=0,"△","●")))</f>
        <v/>
      </c>
      <c r="Y5" s="87"/>
      <c r="Z5" s="86"/>
      <c r="AA5" s="81" t="str">
        <f>IF(ISBLANK(Z6),"",IF(Z6-AB6&gt;0,"○",IF(Z6-AB6=0,"△","●")))</f>
        <v/>
      </c>
      <c r="AB5" s="87"/>
      <c r="AC5" s="251" t="s">
        <v>104</v>
      </c>
      <c r="AD5" s="252"/>
      <c r="AE5" s="253">
        <f>COUNTIF(H5:AB5,"○")*3+COUNTIF(H5:AB5,"△")*1</f>
        <v>0</v>
      </c>
      <c r="AF5" s="254"/>
      <c r="AG5" s="253">
        <f>K6+N6+Q6+T6+W6+Z6</f>
        <v>0</v>
      </c>
      <c r="AH5" s="254"/>
      <c r="AI5" s="253">
        <f>M6+P6+S6+V6+Y6+AB6</f>
        <v>0</v>
      </c>
      <c r="AJ5" s="254"/>
      <c r="AK5" s="253">
        <f>AG5-AI5</f>
        <v>0</v>
      </c>
      <c r="AL5" s="254"/>
      <c r="AM5" s="253">
        <f>RANK(AO5,($AO$5,$AO$9,$AO$13,$AO$17,$AO$21,$AO$25,$AO$29))</f>
        <v>1</v>
      </c>
      <c r="AN5" s="255"/>
      <c r="AO5" s="79">
        <f>AE5*10^9+AK5*10^6+AG5*10^3-AI5</f>
        <v>0</v>
      </c>
    </row>
    <row r="6" spans="2:41" ht="16.5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80"/>
      <c r="X6" s="81" t="s">
        <v>105</v>
      </c>
      <c r="Y6" s="82"/>
      <c r="Z6" s="80"/>
      <c r="AA6" s="81" t="s">
        <v>105</v>
      </c>
      <c r="AB6" s="82"/>
      <c r="AC6" s="256" t="s">
        <v>106</v>
      </c>
      <c r="AD6" s="257"/>
      <c r="AE6" s="258">
        <f>+COUNTIF(H7:AB7,"○")*3+COUNTIF(H7:AB7,"△")*1</f>
        <v>0</v>
      </c>
      <c r="AF6" s="259"/>
      <c r="AG6" s="258">
        <f>+K8+N8+Q8+T8+W8+Z8</f>
        <v>0</v>
      </c>
      <c r="AH6" s="259"/>
      <c r="AI6" s="258">
        <f>+M8+P8+S8+V8+Y8+AB8</f>
        <v>0</v>
      </c>
      <c r="AJ6" s="259"/>
      <c r="AK6" s="258">
        <f>AG6-AI6</f>
        <v>0</v>
      </c>
      <c r="AL6" s="259"/>
      <c r="AM6" s="258">
        <f>RANK(AO6,($AO$6,$AO$10,$AO$14,$AO$18,$AO$22,$AO$26,$AO$30))</f>
        <v>1</v>
      </c>
      <c r="AN6" s="260"/>
      <c r="AO6" s="79">
        <f t="shared" ref="AO6:AO31" si="0">AE6*10^9+AK6*10^6+AG6*10^3-AI6</f>
        <v>0</v>
      </c>
    </row>
    <row r="7" spans="2:41" ht="16.5" customHeight="1">
      <c r="B7" s="231"/>
      <c r="C7" s="236"/>
      <c r="D7" s="237"/>
      <c r="E7" s="237"/>
      <c r="F7" s="237"/>
      <c r="G7" s="238"/>
      <c r="H7" s="245"/>
      <c r="I7" s="246"/>
      <c r="J7" s="247"/>
      <c r="K7" s="95"/>
      <c r="L7" s="84" t="str">
        <f>IF(ISBLANK(K8),"",IF(K8-M8&gt;0,"○",IF(K8-M8=0,"△","●")))</f>
        <v/>
      </c>
      <c r="M7" s="97"/>
      <c r="N7" s="95"/>
      <c r="O7" s="84" t="str">
        <f>IF(ISBLANK(N8),"",IF(N8-P8&gt;0,"○",IF(N8-P8=0,"△","●")))</f>
        <v/>
      </c>
      <c r="P7" s="97"/>
      <c r="Q7" s="95"/>
      <c r="R7" s="84" t="str">
        <f>IF(ISBLANK(Q8),"",IF(Q8-S8&gt;0,"○",IF(Q8-S8=0,"△","●")))</f>
        <v/>
      </c>
      <c r="S7" s="97"/>
      <c r="T7" s="95"/>
      <c r="U7" s="84" t="str">
        <f>IF(ISBLANK(T8),"",IF(T8-V8&gt;0,"○",IF(T8-V8=0,"△","●")))</f>
        <v/>
      </c>
      <c r="V7" s="97"/>
      <c r="W7" s="95"/>
      <c r="X7" s="84" t="str">
        <f>IF(ISBLANK(W8),"",IF(W8-Y8&gt;0,"○",IF(W8-Y8=0,"△","●")))</f>
        <v/>
      </c>
      <c r="Y7" s="97"/>
      <c r="Z7" s="95"/>
      <c r="AA7" s="84" t="str">
        <f>IF(ISBLANK(Z8),"",IF(Z8-AB8&gt;0,"○",IF(Z8-AB8=0,"△","●")))</f>
        <v/>
      </c>
      <c r="AB7" s="97"/>
      <c r="AC7" s="261" t="s">
        <v>107</v>
      </c>
      <c r="AD7" s="262"/>
      <c r="AE7" s="263">
        <f>AE5+AE6</f>
        <v>0</v>
      </c>
      <c r="AF7" s="264"/>
      <c r="AG7" s="263">
        <f>AG5+AG6</f>
        <v>0</v>
      </c>
      <c r="AH7" s="264"/>
      <c r="AI7" s="263">
        <f>AI5+AI6</f>
        <v>0</v>
      </c>
      <c r="AJ7" s="264"/>
      <c r="AK7" s="263">
        <f>AK5+AK6</f>
        <v>0</v>
      </c>
      <c r="AL7" s="264"/>
      <c r="AM7" s="263">
        <f>RANK(AO7,($AO$7,$AO$11,$AO$15,$AO19,$AO$23,$AO$27,$AO$31))</f>
        <v>1</v>
      </c>
      <c r="AN7" s="265"/>
      <c r="AO7" s="79">
        <f t="shared" si="0"/>
        <v>0</v>
      </c>
    </row>
    <row r="8" spans="2:41" ht="16.5" customHeight="1">
      <c r="B8" s="231"/>
      <c r="C8" s="239"/>
      <c r="D8" s="240"/>
      <c r="E8" s="240"/>
      <c r="F8" s="240"/>
      <c r="G8" s="241"/>
      <c r="H8" s="248"/>
      <c r="I8" s="249"/>
      <c r="J8" s="250"/>
      <c r="K8" s="80"/>
      <c r="L8" s="81" t="s">
        <v>113</v>
      </c>
      <c r="M8" s="82"/>
      <c r="N8" s="80"/>
      <c r="O8" s="81" t="s">
        <v>113</v>
      </c>
      <c r="P8" s="82"/>
      <c r="Q8" s="80"/>
      <c r="R8" s="81" t="s">
        <v>113</v>
      </c>
      <c r="S8" s="82"/>
      <c r="T8" s="80"/>
      <c r="U8" s="81" t="s">
        <v>113</v>
      </c>
      <c r="V8" s="82"/>
      <c r="W8" s="80"/>
      <c r="X8" s="81" t="s">
        <v>113</v>
      </c>
      <c r="Y8" s="82"/>
      <c r="Z8" s="80"/>
      <c r="AA8" s="81" t="s">
        <v>113</v>
      </c>
      <c r="AB8" s="82"/>
      <c r="AC8" s="261"/>
      <c r="AD8" s="262"/>
      <c r="AE8" s="263"/>
      <c r="AF8" s="264"/>
      <c r="AG8" s="263"/>
      <c r="AH8" s="264"/>
      <c r="AI8" s="263"/>
      <c r="AJ8" s="264"/>
      <c r="AK8" s="263"/>
      <c r="AL8" s="264"/>
      <c r="AM8" s="263"/>
      <c r="AN8" s="265"/>
      <c r="AO8" s="79"/>
    </row>
    <row r="9" spans="2:41" ht="16.5" customHeight="1">
      <c r="B9" s="266" t="s">
        <v>109</v>
      </c>
      <c r="C9" s="267" t="s">
        <v>221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91"/>
      <c r="X9" s="92" t="str">
        <f>IF(ISBLANK(W10),"",IF(W10-Y10&gt;0,"○",IF(W10-Y10=0,"△","●")))</f>
        <v/>
      </c>
      <c r="Y9" s="94"/>
      <c r="Z9" s="91"/>
      <c r="AA9" s="92" t="str">
        <f>IF(ISBLANK(Z10),"",IF(Z10-AB10&gt;0,"○",IF(Z10-AB10=0,"△","●")))</f>
        <v/>
      </c>
      <c r="AB9" s="94"/>
      <c r="AC9" s="273" t="s">
        <v>111</v>
      </c>
      <c r="AD9" s="274"/>
      <c r="AE9" s="275">
        <f>COUNTIF(H9:AB9,"○")*3+COUNTIF(H9:AB9,"△")*1</f>
        <v>0</v>
      </c>
      <c r="AF9" s="276"/>
      <c r="AG9" s="275">
        <f>M6+N10+Q10+T10+W10+Z10</f>
        <v>0</v>
      </c>
      <c r="AH9" s="276"/>
      <c r="AI9" s="275">
        <f>K6+P10+S10+V10+Y10+AB10</f>
        <v>0</v>
      </c>
      <c r="AJ9" s="276"/>
      <c r="AK9" s="275">
        <f>AG9-AI9</f>
        <v>0</v>
      </c>
      <c r="AL9" s="276"/>
      <c r="AM9" s="275">
        <f>RANK(AO9,($AO$5,$AO$9,$AO$13,$AO$17,$AO$21,$AO$25,$AO$29))</f>
        <v>1</v>
      </c>
      <c r="AN9" s="283"/>
      <c r="AO9" s="79">
        <f t="shared" si="0"/>
        <v>0</v>
      </c>
    </row>
    <row r="10" spans="2:41" ht="16.5" customHeight="1">
      <c r="B10" s="231"/>
      <c r="C10" s="236"/>
      <c r="D10" s="237"/>
      <c r="E10" s="237"/>
      <c r="F10" s="237"/>
      <c r="G10" s="238"/>
      <c r="H10" s="103" t="str">
        <f>IF(M6="","",M6)</f>
        <v/>
      </c>
      <c r="I10" s="104" t="s">
        <v>113</v>
      </c>
      <c r="J10" s="105" t="str">
        <f>IF(K6="","",K6)</f>
        <v/>
      </c>
      <c r="K10" s="245"/>
      <c r="L10" s="246"/>
      <c r="M10" s="247"/>
      <c r="N10" s="107"/>
      <c r="O10" s="104" t="s">
        <v>105</v>
      </c>
      <c r="P10" s="108"/>
      <c r="Q10" s="107"/>
      <c r="R10" s="104" t="s">
        <v>105</v>
      </c>
      <c r="S10" s="108"/>
      <c r="T10" s="107"/>
      <c r="U10" s="104" t="s">
        <v>105</v>
      </c>
      <c r="V10" s="108"/>
      <c r="W10" s="107"/>
      <c r="X10" s="104" t="s">
        <v>105</v>
      </c>
      <c r="Y10" s="108"/>
      <c r="Z10" s="107"/>
      <c r="AA10" s="104" t="s">
        <v>105</v>
      </c>
      <c r="AB10" s="108"/>
      <c r="AC10" s="256" t="s">
        <v>112</v>
      </c>
      <c r="AD10" s="257"/>
      <c r="AE10" s="258">
        <f>+COUNTIF(H11:AB11,"○")*3+COUNTIF(H11:AB11,"△")*1</f>
        <v>0</v>
      </c>
      <c r="AF10" s="259"/>
      <c r="AG10" s="258">
        <f>+M8+N12+Q12+T12+W12+Z12</f>
        <v>0</v>
      </c>
      <c r="AH10" s="259"/>
      <c r="AI10" s="258">
        <f>+K8+P12+S12+V12+Y12+AB12</f>
        <v>0</v>
      </c>
      <c r="AJ10" s="259"/>
      <c r="AK10" s="258">
        <f>AG10-AI10</f>
        <v>0</v>
      </c>
      <c r="AL10" s="259"/>
      <c r="AM10" s="258">
        <f>RANK(AO10,($AO$6,$AO$10,$AO$14,$AO$18,$AO$22,$AO$26,$AO$30))</f>
        <v>1</v>
      </c>
      <c r="AN10" s="260"/>
      <c r="AO10" s="79">
        <f t="shared" si="0"/>
        <v>0</v>
      </c>
    </row>
    <row r="11" spans="2:41" ht="16.5" customHeight="1">
      <c r="B11" s="231"/>
      <c r="C11" s="236"/>
      <c r="D11" s="237"/>
      <c r="E11" s="237"/>
      <c r="F11" s="237"/>
      <c r="G11" s="238"/>
      <c r="H11" s="86"/>
      <c r="I11" s="81" t="str">
        <f>IF(H12="","",IF(H12-J12&gt;0,"○",IF(H12-J12=0,"△","●")))</f>
        <v/>
      </c>
      <c r="J11" s="102"/>
      <c r="K11" s="245"/>
      <c r="L11" s="246"/>
      <c r="M11" s="247"/>
      <c r="N11" s="86"/>
      <c r="O11" s="81" t="str">
        <f>IF(ISBLANK(N12),"",IF(N12-P12&gt;0,"○",IF(N12-P12=0,"△","●")))</f>
        <v/>
      </c>
      <c r="P11" s="87"/>
      <c r="Q11" s="86"/>
      <c r="R11" s="81" t="str">
        <f>IF(ISBLANK(Q12),"",IF(Q12-S12&gt;0,"○",IF(Q12-S12=0,"△","●")))</f>
        <v/>
      </c>
      <c r="S11" s="87"/>
      <c r="T11" s="86"/>
      <c r="U11" s="81" t="str">
        <f>IF(ISBLANK(T12),"",IF(T12-V12&gt;0,"○",IF(T12-V12=0,"△","●")))</f>
        <v/>
      </c>
      <c r="V11" s="87"/>
      <c r="W11" s="86"/>
      <c r="X11" s="81" t="str">
        <f>IF(ISBLANK(W12),"",IF(W12-Y12&gt;0,"○",IF(W12-Y12=0,"△","●")))</f>
        <v/>
      </c>
      <c r="Y11" s="87"/>
      <c r="Z11" s="86"/>
      <c r="AA11" s="81" t="str">
        <f>IF(ISBLANK(Z12),"",IF(Z12-AB12&gt;0,"○",IF(Z12-AB12=0,"△","●")))</f>
        <v/>
      </c>
      <c r="AB11" s="87"/>
      <c r="AC11" s="261" t="s">
        <v>107</v>
      </c>
      <c r="AD11" s="262"/>
      <c r="AE11" s="279">
        <f>AE9+AE10</f>
        <v>0</v>
      </c>
      <c r="AF11" s="280"/>
      <c r="AG11" s="279">
        <f>AG9+AG10</f>
        <v>0</v>
      </c>
      <c r="AH11" s="280"/>
      <c r="AI11" s="279">
        <f>AI9+AI10</f>
        <v>0</v>
      </c>
      <c r="AJ11" s="280"/>
      <c r="AK11" s="279">
        <f>AK9+AK10</f>
        <v>0</v>
      </c>
      <c r="AL11" s="280"/>
      <c r="AM11" s="279">
        <f>RANK(AO11,($AO$7,$AO$11,$AO$15,$AO19,$AO23,$AO$27,$AO$31))</f>
        <v>1</v>
      </c>
      <c r="AN11" s="284"/>
      <c r="AO11" s="79">
        <f t="shared" si="0"/>
        <v>0</v>
      </c>
    </row>
    <row r="12" spans="2:41" ht="16.5" customHeight="1">
      <c r="B12" s="232"/>
      <c r="C12" s="239"/>
      <c r="D12" s="240"/>
      <c r="E12" s="240"/>
      <c r="F12" s="240"/>
      <c r="G12" s="241"/>
      <c r="H12" s="101" t="str">
        <f>IF(M8="","",M8)</f>
        <v/>
      </c>
      <c r="I12" s="89" t="s">
        <v>113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88"/>
      <c r="X12" s="89" t="s">
        <v>113</v>
      </c>
      <c r="Y12" s="90"/>
      <c r="Z12" s="88"/>
      <c r="AA12" s="89" t="s">
        <v>113</v>
      </c>
      <c r="AB12" s="90"/>
      <c r="AC12" s="277"/>
      <c r="AD12" s="278"/>
      <c r="AE12" s="281"/>
      <c r="AF12" s="282"/>
      <c r="AG12" s="281"/>
      <c r="AH12" s="282"/>
      <c r="AI12" s="281"/>
      <c r="AJ12" s="282"/>
      <c r="AK12" s="281"/>
      <c r="AL12" s="282"/>
      <c r="AM12" s="281"/>
      <c r="AN12" s="285"/>
      <c r="AO12" s="79"/>
    </row>
    <row r="13" spans="2:41" ht="16.5" customHeight="1">
      <c r="B13" s="231" t="s">
        <v>114</v>
      </c>
      <c r="C13" s="236" t="s">
        <v>223</v>
      </c>
      <c r="D13" s="237"/>
      <c r="E13" s="237"/>
      <c r="F13" s="237"/>
      <c r="G13" s="238"/>
      <c r="H13" s="86"/>
      <c r="I13" s="81" t="str">
        <f>IF(H14="","",IF(H14-J14&gt;0,"○",IF(H14-J14=0,"△","●")))</f>
        <v/>
      </c>
      <c r="J13" s="87"/>
      <c r="K13" s="86"/>
      <c r="L13" s="81" t="str">
        <f>IF(K14="","",IF(K14-M14&gt;0,"○",IF(K14-M14=0,"△","●")))</f>
        <v/>
      </c>
      <c r="M13" s="87"/>
      <c r="N13" s="270"/>
      <c r="O13" s="271"/>
      <c r="P13" s="272"/>
      <c r="Q13" s="86"/>
      <c r="R13" s="81" t="str">
        <f>IF(ISBLANK(Q14),"",IF(Q14-S14&gt;0,"○",IF(Q14-S14=0,"△","●")))</f>
        <v/>
      </c>
      <c r="S13" s="87"/>
      <c r="T13" s="86"/>
      <c r="U13" s="81" t="str">
        <f>IF(ISBLANK(T14),"",IF(T14-V14&gt;0,"○",IF(T14-V14=0,"△","●")))</f>
        <v/>
      </c>
      <c r="V13" s="87"/>
      <c r="W13" s="86"/>
      <c r="X13" s="81" t="str">
        <f>IF(ISBLANK(W14),"",IF(W14-Y14&gt;0,"○",IF(W14-Y14=0,"△","●")))</f>
        <v/>
      </c>
      <c r="Y13" s="87"/>
      <c r="Z13" s="86"/>
      <c r="AA13" s="81" t="str">
        <f>IF(ISBLANK(Z14),"",IF(Z14-AB14&gt;0,"○",IF(Z14-AB14=0,"△","●")))</f>
        <v/>
      </c>
      <c r="AB13" s="87"/>
      <c r="AC13" s="273" t="s">
        <v>111</v>
      </c>
      <c r="AD13" s="274"/>
      <c r="AE13" s="263">
        <f>COUNTIF(H13:AB13,"○")*3+COUNTIF(H13:AB13,"△")*1</f>
        <v>0</v>
      </c>
      <c r="AF13" s="264"/>
      <c r="AG13" s="263">
        <f>P6+P10+Q14+T14+W14+Z14</f>
        <v>0</v>
      </c>
      <c r="AH13" s="264"/>
      <c r="AI13" s="263">
        <f>N6+N10+S14+V14+Y14+AB14</f>
        <v>0</v>
      </c>
      <c r="AJ13" s="264"/>
      <c r="AK13" s="263">
        <f>AG13-AI13</f>
        <v>0</v>
      </c>
      <c r="AL13" s="264"/>
      <c r="AM13" s="263">
        <f>RANK(AO13,($AO$5,$AO$9,$AO$13,$AO$17,$AO$21,$AO$25,$AO$29))</f>
        <v>1</v>
      </c>
      <c r="AN13" s="265"/>
      <c r="AO13" s="79">
        <f t="shared" si="0"/>
        <v>0</v>
      </c>
    </row>
    <row r="14" spans="2:41" ht="16.5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113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80"/>
      <c r="X14" s="81" t="s">
        <v>105</v>
      </c>
      <c r="Y14" s="82"/>
      <c r="Z14" s="80"/>
      <c r="AA14" s="81" t="s">
        <v>105</v>
      </c>
      <c r="AB14" s="82"/>
      <c r="AC14" s="256" t="s">
        <v>112</v>
      </c>
      <c r="AD14" s="257"/>
      <c r="AE14" s="258">
        <f>+COUNTIF(H15:AB15,"○")*3+COUNTIF(H15:AB15,"△")*1</f>
        <v>0</v>
      </c>
      <c r="AF14" s="259"/>
      <c r="AG14" s="258">
        <f>+P8+P12+Q16+T16+W16+Z16</f>
        <v>0</v>
      </c>
      <c r="AH14" s="259"/>
      <c r="AI14" s="258">
        <f>+N8+N12+S16+V16+Y16+AB16</f>
        <v>0</v>
      </c>
      <c r="AJ14" s="259"/>
      <c r="AK14" s="258">
        <f>AG14-AI14</f>
        <v>0</v>
      </c>
      <c r="AL14" s="259"/>
      <c r="AM14" s="258">
        <f>RANK(AO14,($AO$6,$AO$10,$AO$14,$AO$18,$AO$22,$AO$26,$AO$30))</f>
        <v>1</v>
      </c>
      <c r="AN14" s="260"/>
      <c r="AO14" s="79">
        <f t="shared" si="0"/>
        <v>0</v>
      </c>
    </row>
    <row r="15" spans="2:41" ht="16.5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7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95"/>
      <c r="X15" s="84" t="str">
        <f>IF(ISBLANK(W16),"",IF(W16-Y16&gt;0,"○",IF(W16-Y16=0,"△","●")))</f>
        <v/>
      </c>
      <c r="Y15" s="97"/>
      <c r="Z15" s="95"/>
      <c r="AA15" s="84" t="str">
        <f>IF(ISBLANK(Z16),"",IF(Z16-AB16&gt;0,"○",IF(Z16-AB16=0,"△","●")))</f>
        <v/>
      </c>
      <c r="AB15" s="97"/>
      <c r="AC15" s="261" t="s">
        <v>107</v>
      </c>
      <c r="AD15" s="262"/>
      <c r="AE15" s="263">
        <f>AE13+AE14</f>
        <v>0</v>
      </c>
      <c r="AF15" s="264"/>
      <c r="AG15" s="263">
        <f>AG13+AG14</f>
        <v>0</v>
      </c>
      <c r="AH15" s="264"/>
      <c r="AI15" s="263">
        <f>AI13+AI14</f>
        <v>0</v>
      </c>
      <c r="AJ15" s="264"/>
      <c r="AK15" s="263">
        <f>AK13+AK14</f>
        <v>0</v>
      </c>
      <c r="AL15" s="264"/>
      <c r="AM15" s="263">
        <f>RANK(AO15,($AO$7,$AO$11,$AO$15,$AO19,$AO$23,$AO$27,$AO$31))</f>
        <v>1</v>
      </c>
      <c r="AN15" s="265"/>
      <c r="AO15" s="79">
        <f t="shared" si="0"/>
        <v>0</v>
      </c>
    </row>
    <row r="16" spans="2:41" ht="16.5" customHeight="1">
      <c r="B16" s="231"/>
      <c r="C16" s="239"/>
      <c r="D16" s="240"/>
      <c r="E16" s="240"/>
      <c r="F16" s="240"/>
      <c r="G16" s="241"/>
      <c r="H16" s="86" t="str">
        <f>IF(P8="","",P8)</f>
        <v/>
      </c>
      <c r="I16" s="81" t="s">
        <v>113</v>
      </c>
      <c r="J16" s="87" t="str">
        <f>IF(N8="","",N8)</f>
        <v/>
      </c>
      <c r="K16" s="100" t="str">
        <f>IF(P12="","",P12)</f>
        <v/>
      </c>
      <c r="L16" s="81" t="s">
        <v>105</v>
      </c>
      <c r="M16" s="87" t="str">
        <f>IF(N12="","",N12)</f>
        <v/>
      </c>
      <c r="N16" s="248"/>
      <c r="O16" s="249"/>
      <c r="P16" s="250"/>
      <c r="Q16" s="80"/>
      <c r="R16" s="81" t="s">
        <v>113</v>
      </c>
      <c r="S16" s="82"/>
      <c r="T16" s="80"/>
      <c r="U16" s="81" t="s">
        <v>113</v>
      </c>
      <c r="V16" s="82"/>
      <c r="W16" s="80"/>
      <c r="X16" s="81" t="s">
        <v>113</v>
      </c>
      <c r="Y16" s="82"/>
      <c r="Z16" s="80"/>
      <c r="AA16" s="81" t="s">
        <v>113</v>
      </c>
      <c r="AB16" s="82"/>
      <c r="AC16" s="261"/>
      <c r="AD16" s="262"/>
      <c r="AE16" s="263"/>
      <c r="AF16" s="264"/>
      <c r="AG16" s="263"/>
      <c r="AH16" s="264"/>
      <c r="AI16" s="263"/>
      <c r="AJ16" s="264"/>
      <c r="AK16" s="263"/>
      <c r="AL16" s="264"/>
      <c r="AM16" s="263"/>
      <c r="AN16" s="265"/>
      <c r="AO16" s="79"/>
    </row>
    <row r="17" spans="2:41" ht="16.5" customHeight="1">
      <c r="B17" s="266" t="s">
        <v>115</v>
      </c>
      <c r="C17" s="267" t="s">
        <v>220</v>
      </c>
      <c r="D17" s="268"/>
      <c r="E17" s="268"/>
      <c r="F17" s="268"/>
      <c r="G17" s="269"/>
      <c r="H17" s="91"/>
      <c r="I17" s="92" t="str">
        <f>IF(H18="","",IF(H18-J18&gt;0,"○",IF(H18-J18=0,"△","●")))</f>
        <v/>
      </c>
      <c r="J17" s="94"/>
      <c r="K17" s="91"/>
      <c r="L17" s="92" t="str">
        <f>IF(K18="","",IF(K18-M18&gt;0,"○",IF(K18-M18=0,"△","●")))</f>
        <v/>
      </c>
      <c r="M17" s="94"/>
      <c r="N17" s="91"/>
      <c r="O17" s="92" t="str">
        <f>IF(N18="","",IF(N18-P18&gt;0,"○",IF(N18-P18=0,"△","●")))</f>
        <v/>
      </c>
      <c r="P17" s="94"/>
      <c r="Q17" s="270"/>
      <c r="R17" s="271"/>
      <c r="S17" s="272"/>
      <c r="T17" s="91"/>
      <c r="U17" s="92" t="str">
        <f>IF(ISBLANK(T18),"",IF(T18-V18&gt;0,"○",IF(T18-V18=0,"△","●")))</f>
        <v/>
      </c>
      <c r="V17" s="94"/>
      <c r="W17" s="91"/>
      <c r="X17" s="92" t="str">
        <f>IF(ISBLANK(W18),"",IF(W18-Y18&gt;0,"○",IF(W18-Y18=0,"△","●")))</f>
        <v/>
      </c>
      <c r="Y17" s="94"/>
      <c r="Z17" s="91"/>
      <c r="AA17" s="92" t="str">
        <f>IF(ISBLANK(Z18),"",IF(Z18-AB18&gt;0,"○",IF(Z18-AB18=0,"△","●")))</f>
        <v/>
      </c>
      <c r="AB17" s="94"/>
      <c r="AC17" s="273" t="s">
        <v>111</v>
      </c>
      <c r="AD17" s="274"/>
      <c r="AE17" s="286">
        <f>COUNTIF(H17:AB17,"○")*3+COUNTIF(H17:AB17,"△")*1</f>
        <v>0</v>
      </c>
      <c r="AF17" s="287"/>
      <c r="AG17" s="286">
        <f>S6+S10+S14+T18+W18+Z18</f>
        <v>0</v>
      </c>
      <c r="AH17" s="287"/>
      <c r="AI17" s="286">
        <f>Q6+Q10+Q14+V18+Y18+AB18</f>
        <v>0</v>
      </c>
      <c r="AJ17" s="287"/>
      <c r="AK17" s="286">
        <f>AG17-AI17</f>
        <v>0</v>
      </c>
      <c r="AL17" s="287"/>
      <c r="AM17" s="286">
        <f>RANK(AO17,($AO$5,$AO$9,$AO$13,$AO$17,$AO$21,$AO$25,$AO$29))</f>
        <v>1</v>
      </c>
      <c r="AN17" s="288"/>
      <c r="AO17" s="79">
        <f t="shared" si="0"/>
        <v>0</v>
      </c>
    </row>
    <row r="18" spans="2:41" ht="16.5" customHeight="1">
      <c r="B18" s="231"/>
      <c r="C18" s="236"/>
      <c r="D18" s="237"/>
      <c r="E18" s="237"/>
      <c r="F18" s="237"/>
      <c r="G18" s="238"/>
      <c r="H18" s="103" t="str">
        <f>IF(S6="","",S6)</f>
        <v/>
      </c>
      <c r="I18" s="104" t="s">
        <v>113</v>
      </c>
      <c r="J18" s="105" t="str">
        <f>IF(Q6="","",Q6)</f>
        <v/>
      </c>
      <c r="K18" s="106" t="str">
        <f>IF(S10="","",S10)</f>
        <v/>
      </c>
      <c r="L18" s="104" t="s">
        <v>105</v>
      </c>
      <c r="M18" s="105" t="str">
        <f>IF(Q10="","",Q10)</f>
        <v/>
      </c>
      <c r="N18" s="106" t="str">
        <f>IF(S14="","",S14)</f>
        <v/>
      </c>
      <c r="O18" s="104" t="s">
        <v>105</v>
      </c>
      <c r="P18" s="105" t="str">
        <f>IF(Q14="","",Q14)</f>
        <v/>
      </c>
      <c r="Q18" s="245"/>
      <c r="R18" s="246"/>
      <c r="S18" s="247"/>
      <c r="T18" s="107"/>
      <c r="U18" s="104" t="s">
        <v>105</v>
      </c>
      <c r="V18" s="108"/>
      <c r="W18" s="107"/>
      <c r="X18" s="104" t="s">
        <v>105</v>
      </c>
      <c r="Y18" s="108"/>
      <c r="Z18" s="107"/>
      <c r="AA18" s="104" t="s">
        <v>105</v>
      </c>
      <c r="AB18" s="108"/>
      <c r="AC18" s="256" t="s">
        <v>112</v>
      </c>
      <c r="AD18" s="257"/>
      <c r="AE18" s="258">
        <f>+COUNTIF(H19:AB19,"○")*3+COUNTIF(H19:AB19,"△")*1</f>
        <v>0</v>
      </c>
      <c r="AF18" s="259"/>
      <c r="AG18" s="258">
        <f>+S8+S12+S16+T20+W20+Z20</f>
        <v>0</v>
      </c>
      <c r="AH18" s="259"/>
      <c r="AI18" s="258">
        <f>+Q8+Q12+Q16+V20+Y20+AB20</f>
        <v>0</v>
      </c>
      <c r="AJ18" s="259"/>
      <c r="AK18" s="258">
        <f>AG18-AI18</f>
        <v>0</v>
      </c>
      <c r="AL18" s="259"/>
      <c r="AM18" s="258">
        <f>RANK(AO18,($AO$6,$AO$10,$AO$14,$AO$18,$AO$22,$AO$26,$AO$30))</f>
        <v>1</v>
      </c>
      <c r="AN18" s="260"/>
      <c r="AO18" s="79">
        <f t="shared" si="0"/>
        <v>0</v>
      </c>
    </row>
    <row r="19" spans="2:41" ht="16.5" customHeight="1">
      <c r="B19" s="231"/>
      <c r="C19" s="236"/>
      <c r="D19" s="237"/>
      <c r="E19" s="237"/>
      <c r="F19" s="237"/>
      <c r="G19" s="238"/>
      <c r="H19" s="86"/>
      <c r="I19" s="81" t="str">
        <f>IF(H20="","",IF(H20-J20&gt;0,"○",IF(H20-J20=0,"△","●")))</f>
        <v/>
      </c>
      <c r="J19" s="87"/>
      <c r="K19" s="86"/>
      <c r="L19" s="81" t="str">
        <f>IF(K20="","",IF(K20-M20&gt;0,"○",IF(K20-M20=0,"△","●")))</f>
        <v/>
      </c>
      <c r="M19" s="87"/>
      <c r="N19" s="86"/>
      <c r="O19" s="81" t="str">
        <f>IF(N20="","",IF(N20-P20&gt;0,"○",IF(N20-P20=0,"△","●")))</f>
        <v/>
      </c>
      <c r="P19" s="87"/>
      <c r="Q19" s="245"/>
      <c r="R19" s="246"/>
      <c r="S19" s="247"/>
      <c r="T19" s="86"/>
      <c r="U19" s="81" t="str">
        <f>IF(ISBLANK(T20),"",IF(T20-V20&gt;0,"○",IF(T20-V20=0,"△","●")))</f>
        <v/>
      </c>
      <c r="V19" s="87"/>
      <c r="W19" s="86"/>
      <c r="X19" s="81" t="str">
        <f>IF(ISBLANK(W20),"",IF(W20-Y20&gt;0,"○",IF(W20-Y20=0,"△","●")))</f>
        <v/>
      </c>
      <c r="Y19" s="87"/>
      <c r="Z19" s="86"/>
      <c r="AA19" s="81" t="str">
        <f>IF(ISBLANK(Z20),"",IF(Z20-AB20&gt;0,"○",IF(Z20-AB20=0,"△","●")))</f>
        <v/>
      </c>
      <c r="AB19" s="87"/>
      <c r="AC19" s="261" t="s">
        <v>107</v>
      </c>
      <c r="AD19" s="262"/>
      <c r="AE19" s="263">
        <f>AE17+AE18</f>
        <v>0</v>
      </c>
      <c r="AF19" s="264"/>
      <c r="AG19" s="263">
        <f>AG17+AG18</f>
        <v>0</v>
      </c>
      <c r="AH19" s="264"/>
      <c r="AI19" s="263">
        <f>AI17+AI18</f>
        <v>0</v>
      </c>
      <c r="AJ19" s="264"/>
      <c r="AK19" s="263">
        <f>AK17+AK18</f>
        <v>0</v>
      </c>
      <c r="AL19" s="264"/>
      <c r="AM19" s="263">
        <f>RANK(AO19,($AO$7,$AO$11,$AO$15,$AO19,$AO$23,$AO$27,$AO$31))</f>
        <v>1</v>
      </c>
      <c r="AN19" s="265"/>
      <c r="AO19" s="79">
        <f t="shared" si="0"/>
        <v>0</v>
      </c>
    </row>
    <row r="20" spans="2:41" ht="16.5" customHeight="1">
      <c r="B20" s="232"/>
      <c r="C20" s="239"/>
      <c r="D20" s="240"/>
      <c r="E20" s="240"/>
      <c r="F20" s="240"/>
      <c r="G20" s="241"/>
      <c r="H20" s="101" t="str">
        <f>IF(S8="","",S8)</f>
        <v/>
      </c>
      <c r="I20" s="89" t="s">
        <v>113</v>
      </c>
      <c r="J20" s="99" t="str">
        <f>IF(Q8="","",Q8)</f>
        <v/>
      </c>
      <c r="K20" s="101" t="str">
        <f>IF(S12="","",S12)</f>
        <v/>
      </c>
      <c r="L20" s="89" t="s">
        <v>105</v>
      </c>
      <c r="M20" s="99" t="str">
        <f>IF(Q12="","",Q12)</f>
        <v/>
      </c>
      <c r="N20" s="101" t="str">
        <f>IF(S16="","",S16)</f>
        <v/>
      </c>
      <c r="O20" s="89" t="s">
        <v>105</v>
      </c>
      <c r="P20" s="99" t="str">
        <f>IF(Q16="","",Q16)</f>
        <v/>
      </c>
      <c r="Q20" s="248"/>
      <c r="R20" s="249"/>
      <c r="S20" s="250"/>
      <c r="T20" s="88"/>
      <c r="U20" s="89" t="s">
        <v>113</v>
      </c>
      <c r="V20" s="90"/>
      <c r="W20" s="88"/>
      <c r="X20" s="89" t="s">
        <v>113</v>
      </c>
      <c r="Y20" s="90"/>
      <c r="Z20" s="88"/>
      <c r="AA20" s="89" t="s">
        <v>113</v>
      </c>
      <c r="AB20" s="90"/>
      <c r="AC20" s="277"/>
      <c r="AD20" s="278"/>
      <c r="AE20" s="281"/>
      <c r="AF20" s="282"/>
      <c r="AG20" s="281"/>
      <c r="AH20" s="282"/>
      <c r="AI20" s="281"/>
      <c r="AJ20" s="282"/>
      <c r="AK20" s="281"/>
      <c r="AL20" s="282"/>
      <c r="AM20" s="281"/>
      <c r="AN20" s="285"/>
      <c r="AO20" s="79"/>
    </row>
    <row r="21" spans="2:41" ht="16.5" customHeight="1">
      <c r="B21" s="231" t="s">
        <v>116</v>
      </c>
      <c r="C21" s="267" t="s">
        <v>225</v>
      </c>
      <c r="D21" s="268"/>
      <c r="E21" s="268"/>
      <c r="F21" s="268"/>
      <c r="G21" s="269"/>
      <c r="H21" s="86"/>
      <c r="I21" s="81" t="str">
        <f>IF(H22="","",IF(H22-J22&gt;0,"○",IF(H22-J22=0,"△","●")))</f>
        <v/>
      </c>
      <c r="J21" s="87"/>
      <c r="K21" s="86"/>
      <c r="L21" s="81" t="str">
        <f>IF(K22="","",IF(K22-M22&gt;0,"○",IF(K22-M22=0,"△","●")))</f>
        <v/>
      </c>
      <c r="M21" s="87"/>
      <c r="N21" s="86"/>
      <c r="O21" s="81" t="str">
        <f>IF(N22="","",IF(N22-P22&gt;0,"○",IF(N22-P22=0,"△","●")))</f>
        <v/>
      </c>
      <c r="P21" s="87"/>
      <c r="Q21" s="86"/>
      <c r="R21" s="81" t="str">
        <f>IF(Q22="","",IF(Q22-S22&gt;0,"○",IF(Q22-S22=0,"△","●")))</f>
        <v/>
      </c>
      <c r="S21" s="87"/>
      <c r="T21" s="270"/>
      <c r="U21" s="271"/>
      <c r="V21" s="272"/>
      <c r="W21" s="86"/>
      <c r="X21" s="81" t="str">
        <f>IF(ISBLANK(W22),"",IF(W22-Y22&gt;0,"○",IF(W22-Y22=0,"△","●")))</f>
        <v/>
      </c>
      <c r="Y21" s="87"/>
      <c r="Z21" s="86"/>
      <c r="AA21" s="81" t="str">
        <f>IF(ISBLANK(Z22),"",IF(Z22-AB22&gt;0,"○",IF(Z22-AB22=0,"△","●")))</f>
        <v/>
      </c>
      <c r="AB21" s="87"/>
      <c r="AC21" s="261" t="s">
        <v>111</v>
      </c>
      <c r="AD21" s="262"/>
      <c r="AE21" s="263">
        <f>COUNTIF(H21:AB21,"○")*3+COUNTIF(H21:AB21,"△")*1</f>
        <v>0</v>
      </c>
      <c r="AF21" s="264"/>
      <c r="AG21" s="263">
        <f>V6+V10+V14+V18+W22+Z22</f>
        <v>0</v>
      </c>
      <c r="AH21" s="264"/>
      <c r="AI21" s="263">
        <f>T6+T10+T14+T18+Y22+AB22</f>
        <v>0</v>
      </c>
      <c r="AJ21" s="264"/>
      <c r="AK21" s="263">
        <f>AG21-AI21</f>
        <v>0</v>
      </c>
      <c r="AL21" s="264"/>
      <c r="AM21" s="263">
        <f>RANK(AO21,($AO$5,$AO$9,$AO$13,$AO$17,$AO$21,$AO$25,$AO$29))</f>
        <v>1</v>
      </c>
      <c r="AN21" s="265"/>
      <c r="AO21" s="79">
        <f t="shared" si="0"/>
        <v>0</v>
      </c>
    </row>
    <row r="22" spans="2:41" ht="16.5" customHeight="1">
      <c r="B22" s="231"/>
      <c r="C22" s="236"/>
      <c r="D22" s="237"/>
      <c r="E22" s="237"/>
      <c r="F22" s="237"/>
      <c r="G22" s="238"/>
      <c r="H22" s="86" t="str">
        <f>IF(V6="","",V6)</f>
        <v/>
      </c>
      <c r="I22" s="81" t="s">
        <v>113</v>
      </c>
      <c r="J22" s="87" t="str">
        <f>IF(T6="","",T6)</f>
        <v/>
      </c>
      <c r="K22" s="86" t="str">
        <f>IF(V10="","",V10)</f>
        <v/>
      </c>
      <c r="L22" s="81" t="s">
        <v>113</v>
      </c>
      <c r="M22" s="87" t="str">
        <f>IF(T10="","",T10)</f>
        <v/>
      </c>
      <c r="N22" s="86" t="str">
        <f>IF(V14="","",V14)</f>
        <v/>
      </c>
      <c r="O22" s="81" t="s">
        <v>105</v>
      </c>
      <c r="P22" s="87" t="str">
        <f>IF(T14="","",T14)</f>
        <v/>
      </c>
      <c r="Q22" s="86" t="str">
        <f>IF(V18="","",V18)</f>
        <v/>
      </c>
      <c r="R22" s="81" t="s">
        <v>105</v>
      </c>
      <c r="S22" s="87" t="str">
        <f>IF(T18="","",T18)</f>
        <v/>
      </c>
      <c r="T22" s="245"/>
      <c r="U22" s="246"/>
      <c r="V22" s="247"/>
      <c r="W22" s="80"/>
      <c r="X22" s="81" t="s">
        <v>105</v>
      </c>
      <c r="Y22" s="82"/>
      <c r="Z22" s="80"/>
      <c r="AA22" s="81" t="s">
        <v>105</v>
      </c>
      <c r="AB22" s="82"/>
      <c r="AC22" s="256" t="s">
        <v>112</v>
      </c>
      <c r="AD22" s="257"/>
      <c r="AE22" s="258">
        <f>+COUNTIF(H23:AB23,"○")*3+COUNTIF(H23:AB23,"△")*1</f>
        <v>0</v>
      </c>
      <c r="AF22" s="259"/>
      <c r="AG22" s="258">
        <f>+V8+V12+V16+V20+W24+Z24</f>
        <v>0</v>
      </c>
      <c r="AH22" s="259"/>
      <c r="AI22" s="258">
        <f>+T8+T12+T16+T20+Y24+AB24</f>
        <v>0</v>
      </c>
      <c r="AJ22" s="259"/>
      <c r="AK22" s="258">
        <f>AG22-AI22</f>
        <v>0</v>
      </c>
      <c r="AL22" s="259"/>
      <c r="AM22" s="258">
        <f>RANK(AO22,($AO$6,$AO$10,$AO$14,$AO$18,$AO$22,$AO$26,$AO$30))</f>
        <v>1</v>
      </c>
      <c r="AN22" s="260"/>
      <c r="AO22" s="79">
        <f t="shared" si="0"/>
        <v>0</v>
      </c>
    </row>
    <row r="23" spans="2:41" ht="16.5" customHeight="1">
      <c r="B23" s="231"/>
      <c r="C23" s="236"/>
      <c r="D23" s="237"/>
      <c r="E23" s="237"/>
      <c r="F23" s="237"/>
      <c r="G23" s="238"/>
      <c r="H23" s="95"/>
      <c r="I23" s="84" t="str">
        <f>IF(H24="","",IF(H24-J24&gt;0,"○",IF(H24-J24=0,"△","●")))</f>
        <v/>
      </c>
      <c r="J23" s="97"/>
      <c r="K23" s="95"/>
      <c r="L23" s="84" t="str">
        <f>IF(K24="","",IF(K24-M24&gt;0,"○",IF(K24-M24=0,"△","●")))</f>
        <v/>
      </c>
      <c r="M23" s="97"/>
      <c r="N23" s="95"/>
      <c r="O23" s="84" t="str">
        <f>IF(N24="","",IF(N24-P24&gt;0,"○",IF(N24-P24=0,"△","●")))</f>
        <v/>
      </c>
      <c r="P23" s="97"/>
      <c r="Q23" s="95"/>
      <c r="R23" s="84" t="str">
        <f>IF(Q24="","",IF(Q24-S24&gt;0,"○",IF(Q24-S24=0,"△","●")))</f>
        <v/>
      </c>
      <c r="S23" s="97"/>
      <c r="T23" s="245"/>
      <c r="U23" s="246"/>
      <c r="V23" s="247"/>
      <c r="W23" s="95"/>
      <c r="X23" s="84" t="str">
        <f>IF(ISBLANK(W24),"",IF(W24-Y24&gt;0,"○",IF(W24-Y24=0,"△","●")))</f>
        <v/>
      </c>
      <c r="Y23" s="97"/>
      <c r="Z23" s="95"/>
      <c r="AA23" s="84" t="str">
        <f>IF(ISBLANK(Z24),"",IF(Z24-AB24&gt;0,"○",IF(Z24-AB24=0,"△","●")))</f>
        <v/>
      </c>
      <c r="AB23" s="97"/>
      <c r="AC23" s="261" t="s">
        <v>107</v>
      </c>
      <c r="AD23" s="262"/>
      <c r="AE23" s="263">
        <f>AE21+AE22</f>
        <v>0</v>
      </c>
      <c r="AF23" s="264"/>
      <c r="AG23" s="263">
        <f>AG21+AG22</f>
        <v>0</v>
      </c>
      <c r="AH23" s="264"/>
      <c r="AI23" s="263">
        <f>AI21+AI22</f>
        <v>0</v>
      </c>
      <c r="AJ23" s="264"/>
      <c r="AK23" s="263">
        <f>AK21+AK22</f>
        <v>0</v>
      </c>
      <c r="AL23" s="264"/>
      <c r="AM23" s="263">
        <f>RANK(AO23,($AO$7,$AO$11,$AO$15,$AO19,$AO$23,$AO$27,$AO$31))</f>
        <v>1</v>
      </c>
      <c r="AN23" s="265"/>
      <c r="AO23" s="79">
        <f t="shared" si="0"/>
        <v>0</v>
      </c>
    </row>
    <row r="24" spans="2:41" ht="16.5" customHeight="1">
      <c r="B24" s="231"/>
      <c r="C24" s="239"/>
      <c r="D24" s="240"/>
      <c r="E24" s="240"/>
      <c r="F24" s="240"/>
      <c r="G24" s="241"/>
      <c r="H24" s="86" t="str">
        <f>IF(V8="","",V8)</f>
        <v/>
      </c>
      <c r="I24" s="81" t="s">
        <v>113</v>
      </c>
      <c r="J24" s="87" t="str">
        <f>IF(T8="","",T8)</f>
        <v/>
      </c>
      <c r="K24" s="86" t="str">
        <f>IF(V12="","",V12)</f>
        <v/>
      </c>
      <c r="L24" s="81" t="s">
        <v>113</v>
      </c>
      <c r="M24" s="87" t="str">
        <f>IF(T12="","",T12)</f>
        <v/>
      </c>
      <c r="N24" s="86" t="str">
        <f>IF(V16="","",V16)</f>
        <v/>
      </c>
      <c r="O24" s="81" t="s">
        <v>105</v>
      </c>
      <c r="P24" s="87" t="str">
        <f>IF(T16="","",T16)</f>
        <v/>
      </c>
      <c r="Q24" s="86" t="str">
        <f>IF(V20="","",V20)</f>
        <v/>
      </c>
      <c r="R24" s="81" t="s">
        <v>105</v>
      </c>
      <c r="S24" s="87" t="str">
        <f>IF(T20="","",T20)</f>
        <v/>
      </c>
      <c r="T24" s="248"/>
      <c r="U24" s="249"/>
      <c r="V24" s="250"/>
      <c r="W24" s="80"/>
      <c r="X24" s="81" t="s">
        <v>113</v>
      </c>
      <c r="Y24" s="82"/>
      <c r="Z24" s="80"/>
      <c r="AA24" s="81" t="s">
        <v>113</v>
      </c>
      <c r="AB24" s="82"/>
      <c r="AC24" s="261"/>
      <c r="AD24" s="262"/>
      <c r="AE24" s="263"/>
      <c r="AF24" s="264"/>
      <c r="AG24" s="263"/>
      <c r="AH24" s="264"/>
      <c r="AI24" s="263"/>
      <c r="AJ24" s="264"/>
      <c r="AK24" s="263"/>
      <c r="AL24" s="264"/>
      <c r="AM24" s="263"/>
      <c r="AN24" s="265"/>
      <c r="AO24" s="79"/>
    </row>
    <row r="25" spans="2:41" ht="16.5" customHeight="1">
      <c r="B25" s="266" t="s">
        <v>117</v>
      </c>
      <c r="C25" s="267" t="s">
        <v>224</v>
      </c>
      <c r="D25" s="268"/>
      <c r="E25" s="268"/>
      <c r="F25" s="268"/>
      <c r="G25" s="269"/>
      <c r="H25" s="91"/>
      <c r="I25" s="92" t="str">
        <f>IF(H26="","",IF(H26-J26&gt;0,"○",IF(H26-J26=0,"△","●")))</f>
        <v/>
      </c>
      <c r="J25" s="94"/>
      <c r="K25" s="91"/>
      <c r="L25" s="92" t="str">
        <f>IF(K26="","",IF(K26-M26&gt;0,"○",IF(K26-M26=0,"△","●")))</f>
        <v/>
      </c>
      <c r="M25" s="94"/>
      <c r="N25" s="91"/>
      <c r="O25" s="92" t="str">
        <f>IF(N26="","",IF(N26-P26&gt;0,"○",IF(N26-P26=0,"△","●")))</f>
        <v/>
      </c>
      <c r="P25" s="94"/>
      <c r="Q25" s="91"/>
      <c r="R25" s="92" t="str">
        <f>IF(Q26="","",IF(Q26-S26&gt;0,"○",IF(Q26-S26=0,"△","●")))</f>
        <v/>
      </c>
      <c r="S25" s="94"/>
      <c r="T25" s="91"/>
      <c r="U25" s="92" t="str">
        <f>IF(T26="","",IF(T26-V26&gt;0,"○",IF(T26-V26=0,"△","●")))</f>
        <v/>
      </c>
      <c r="V25" s="94"/>
      <c r="W25" s="270"/>
      <c r="X25" s="271"/>
      <c r="Y25" s="272"/>
      <c r="Z25" s="91"/>
      <c r="AA25" s="92" t="str">
        <f>IF(ISBLANK(Z26),"",IF(Z26-AB26&gt;0,"○",IF(Z26-AB26=0,"△","●")))</f>
        <v/>
      </c>
      <c r="AB25" s="94"/>
      <c r="AC25" s="273" t="s">
        <v>111</v>
      </c>
      <c r="AD25" s="274"/>
      <c r="AE25" s="286">
        <f>COUNTIF(H25:AB25,"○")*3+COUNTIF(H25:AB25,"△")*1</f>
        <v>0</v>
      </c>
      <c r="AF25" s="287"/>
      <c r="AG25" s="286">
        <f>Y6+Y10+Y14+Y18+Y22+Z26</f>
        <v>0</v>
      </c>
      <c r="AH25" s="287"/>
      <c r="AI25" s="286">
        <f>W6+W10+W14+W18+W22+AB26</f>
        <v>0</v>
      </c>
      <c r="AJ25" s="287"/>
      <c r="AK25" s="286">
        <f>AG25-AI25</f>
        <v>0</v>
      </c>
      <c r="AL25" s="287"/>
      <c r="AM25" s="286">
        <f>RANK(AO25,($AO$5,$AO$9,$AO$13,$AO$17,$AO$21,$AO$25,$AO$29))</f>
        <v>1</v>
      </c>
      <c r="AN25" s="288"/>
      <c r="AO25" s="79">
        <f t="shared" si="0"/>
        <v>0</v>
      </c>
    </row>
    <row r="26" spans="2:41" ht="16.5" customHeight="1">
      <c r="B26" s="231"/>
      <c r="C26" s="236"/>
      <c r="D26" s="237"/>
      <c r="E26" s="237"/>
      <c r="F26" s="237"/>
      <c r="G26" s="238"/>
      <c r="H26" s="103" t="str">
        <f>IF(Y6="","",Y6)</f>
        <v/>
      </c>
      <c r="I26" s="104" t="s">
        <v>113</v>
      </c>
      <c r="J26" s="105" t="str">
        <f>IF(W6="","",W6)</f>
        <v/>
      </c>
      <c r="K26" s="103" t="str">
        <f>IF(Y10="","",Y10)</f>
        <v/>
      </c>
      <c r="L26" s="104" t="s">
        <v>105</v>
      </c>
      <c r="M26" s="105" t="str">
        <f>IF(W10="","",W10)</f>
        <v/>
      </c>
      <c r="N26" s="103" t="str">
        <f>IF(Y14="","",Y14)</f>
        <v/>
      </c>
      <c r="O26" s="104" t="s">
        <v>105</v>
      </c>
      <c r="P26" s="105" t="str">
        <f>IF(W14="","",W14)</f>
        <v/>
      </c>
      <c r="Q26" s="103" t="str">
        <f>IF(Y18="","",Y18)</f>
        <v/>
      </c>
      <c r="R26" s="104" t="s">
        <v>105</v>
      </c>
      <c r="S26" s="105" t="str">
        <f>IF(W18="","",W18)</f>
        <v/>
      </c>
      <c r="T26" s="103" t="str">
        <f>IF(Y22="","",Y22)</f>
        <v/>
      </c>
      <c r="U26" s="104" t="s">
        <v>105</v>
      </c>
      <c r="V26" s="105" t="str">
        <f>IF(W22="","",W22)</f>
        <v/>
      </c>
      <c r="W26" s="245"/>
      <c r="X26" s="246"/>
      <c r="Y26" s="247"/>
      <c r="Z26" s="107"/>
      <c r="AA26" s="104" t="s">
        <v>105</v>
      </c>
      <c r="AB26" s="108"/>
      <c r="AC26" s="256" t="s">
        <v>112</v>
      </c>
      <c r="AD26" s="257"/>
      <c r="AE26" s="258">
        <f>+COUNTIF(H27:AB27,"○")*3+COUNTIF(H27:AB27,"△")*1</f>
        <v>0</v>
      </c>
      <c r="AF26" s="259"/>
      <c r="AG26" s="258">
        <f>+Y8+Y12+Y16+Y20+Y24+Z28</f>
        <v>0</v>
      </c>
      <c r="AH26" s="259"/>
      <c r="AI26" s="258">
        <f>+W8+W12+W16+W20+W24+AB28</f>
        <v>0</v>
      </c>
      <c r="AJ26" s="259"/>
      <c r="AK26" s="258">
        <f>AG26-AI26</f>
        <v>0</v>
      </c>
      <c r="AL26" s="259"/>
      <c r="AM26" s="258">
        <f>RANK(AO26,($AO$6,$AO$10,$AO$14,$AO$18,$AO$22,$AO$26,$AO$30))</f>
        <v>1</v>
      </c>
      <c r="AN26" s="260"/>
      <c r="AO26" s="79">
        <f t="shared" si="0"/>
        <v>0</v>
      </c>
    </row>
    <row r="27" spans="2:41" ht="16.5" customHeight="1">
      <c r="B27" s="231"/>
      <c r="C27" s="236"/>
      <c r="D27" s="237"/>
      <c r="E27" s="237"/>
      <c r="F27" s="237"/>
      <c r="G27" s="238"/>
      <c r="H27" s="86"/>
      <c r="I27" s="81" t="str">
        <f>IF(H28="","",IF(H28-J28&gt;0,"○",IF(H28-J28=0,"△","●")))</f>
        <v/>
      </c>
      <c r="J27" s="87"/>
      <c r="K27" s="86"/>
      <c r="L27" s="81" t="str">
        <f>IF(K28="","",IF(K28-M28&gt;0,"○",IF(K28-M28=0,"△","●")))</f>
        <v/>
      </c>
      <c r="M27" s="87"/>
      <c r="N27" s="86"/>
      <c r="O27" s="81" t="str">
        <f>IF(N28="","",IF(N28-P28&gt;0,"○",IF(N28-P28=0,"△","●")))</f>
        <v/>
      </c>
      <c r="P27" s="87"/>
      <c r="Q27" s="86"/>
      <c r="R27" s="81" t="str">
        <f>IF(Q28="","",IF(Q28-S28&gt;0,"○",IF(Q28-S28=0,"△","●")))</f>
        <v/>
      </c>
      <c r="S27" s="87"/>
      <c r="T27" s="86"/>
      <c r="U27" s="81" t="str">
        <f>IF(T28="","",IF(T28-V28&gt;0,"○",IF(T28-V28=0,"△","●")))</f>
        <v/>
      </c>
      <c r="V27" s="87"/>
      <c r="W27" s="245"/>
      <c r="X27" s="246"/>
      <c r="Y27" s="247"/>
      <c r="Z27" s="86"/>
      <c r="AA27" s="81" t="str">
        <f>IF(ISBLANK(Z28),"",IF(Z28-AB28&gt;0,"○",IF(Z28-AB28=0,"△","●")))</f>
        <v/>
      </c>
      <c r="AB27" s="87"/>
      <c r="AC27" s="261" t="s">
        <v>107</v>
      </c>
      <c r="AD27" s="262"/>
      <c r="AE27" s="263">
        <f>AE25+AE26</f>
        <v>0</v>
      </c>
      <c r="AF27" s="264"/>
      <c r="AG27" s="263">
        <f>AG25+AG26</f>
        <v>0</v>
      </c>
      <c r="AH27" s="264"/>
      <c r="AI27" s="263">
        <f>AI25+AI26</f>
        <v>0</v>
      </c>
      <c r="AJ27" s="264"/>
      <c r="AK27" s="263">
        <f>AK25+AK26</f>
        <v>0</v>
      </c>
      <c r="AL27" s="264"/>
      <c r="AM27" s="263">
        <f>RANK(AO27,($AO$7,$AO$11,$AO$15,$AO19,$AO$23,$AO$27,$AO$31))</f>
        <v>1</v>
      </c>
      <c r="AN27" s="265"/>
      <c r="AO27" s="79">
        <f t="shared" si="0"/>
        <v>0</v>
      </c>
    </row>
    <row r="28" spans="2:41" ht="16.5" customHeight="1">
      <c r="B28" s="232"/>
      <c r="C28" s="239"/>
      <c r="D28" s="240"/>
      <c r="E28" s="240"/>
      <c r="F28" s="240"/>
      <c r="G28" s="241"/>
      <c r="H28" s="101" t="str">
        <f>IF(Y8="","",Y8)</f>
        <v/>
      </c>
      <c r="I28" s="89" t="s">
        <v>113</v>
      </c>
      <c r="J28" s="99" t="str">
        <f>IF(W8="","",W8)</f>
        <v/>
      </c>
      <c r="K28" s="98" t="str">
        <f>IF(Y12="","",Y12)</f>
        <v/>
      </c>
      <c r="L28" s="89" t="s">
        <v>105</v>
      </c>
      <c r="M28" s="99" t="str">
        <f>IF(W12="","",W12)</f>
        <v/>
      </c>
      <c r="N28" s="98" t="str">
        <f>IF(Y16="","",Y16)</f>
        <v/>
      </c>
      <c r="O28" s="89" t="s">
        <v>105</v>
      </c>
      <c r="P28" s="99" t="str">
        <f>IF(W16="","",W16)</f>
        <v/>
      </c>
      <c r="Q28" s="98" t="str">
        <f>IF(Y20="","",Y20)</f>
        <v/>
      </c>
      <c r="R28" s="89" t="s">
        <v>105</v>
      </c>
      <c r="S28" s="99" t="str">
        <f>IF(W20="","",W20)</f>
        <v/>
      </c>
      <c r="T28" s="98" t="str">
        <f>IF(Y24="","",Y24)</f>
        <v/>
      </c>
      <c r="U28" s="89" t="s">
        <v>105</v>
      </c>
      <c r="V28" s="99" t="str">
        <f>IF(W24="","",W24)</f>
        <v/>
      </c>
      <c r="W28" s="248"/>
      <c r="X28" s="249"/>
      <c r="Y28" s="250"/>
      <c r="Z28" s="88"/>
      <c r="AA28" s="89" t="s">
        <v>113</v>
      </c>
      <c r="AB28" s="90"/>
      <c r="AC28" s="277"/>
      <c r="AD28" s="278"/>
      <c r="AE28" s="281"/>
      <c r="AF28" s="282"/>
      <c r="AG28" s="281"/>
      <c r="AH28" s="282"/>
      <c r="AI28" s="281"/>
      <c r="AJ28" s="282"/>
      <c r="AK28" s="281"/>
      <c r="AL28" s="282"/>
      <c r="AM28" s="281"/>
      <c r="AN28" s="285"/>
      <c r="AO28" s="79"/>
    </row>
    <row r="29" spans="2:41" ht="16.5" customHeight="1">
      <c r="B29" s="231" t="s">
        <v>118</v>
      </c>
      <c r="C29" s="267" t="s">
        <v>136</v>
      </c>
      <c r="D29" s="268"/>
      <c r="E29" s="268"/>
      <c r="F29" s="268"/>
      <c r="G29" s="269"/>
      <c r="H29" s="86"/>
      <c r="I29" s="81" t="str">
        <f>IF(H30="","",IF(H30-J30&gt;0,"○",IF(H30-J30=0,"△","●")))</f>
        <v/>
      </c>
      <c r="J29" s="87"/>
      <c r="K29" s="86"/>
      <c r="L29" s="81" t="str">
        <f>IF(K30="","",IF(K30-M30&gt;0,"○",IF(K30-M30=0,"△","●")))</f>
        <v/>
      </c>
      <c r="M29" s="87"/>
      <c r="N29" s="86"/>
      <c r="O29" s="81" t="str">
        <f>IF(N30="","",IF(N30-P30&gt;0,"○",IF(N30-P30=0,"△","●")))</f>
        <v/>
      </c>
      <c r="P29" s="87"/>
      <c r="Q29" s="86"/>
      <c r="R29" s="81" t="str">
        <f>IF(Q30="","",IF(Q30-S30&gt;0,"○",IF(Q30-S30=0,"△","●")))</f>
        <v/>
      </c>
      <c r="S29" s="87"/>
      <c r="T29" s="86"/>
      <c r="U29" s="81" t="str">
        <f>IF(T30="","",IF(T30-V30&gt;0,"○",IF(T30-V30=0,"△","●")))</f>
        <v/>
      </c>
      <c r="V29" s="87"/>
      <c r="W29" s="86"/>
      <c r="X29" s="81" t="str">
        <f>IF(W30="","",IF(W30-Y30&gt;0,"○",IF(W30-Y30=0,"△","●")))</f>
        <v/>
      </c>
      <c r="Y29" s="87"/>
      <c r="Z29" s="270"/>
      <c r="AA29" s="271"/>
      <c r="AB29" s="272"/>
      <c r="AC29" s="261" t="s">
        <v>111</v>
      </c>
      <c r="AD29" s="262"/>
      <c r="AE29" s="263">
        <f>COUNTIF(H29:AB29,"○")*3+COUNTIF(H29:AB29,"△")*1</f>
        <v>0</v>
      </c>
      <c r="AF29" s="264"/>
      <c r="AG29" s="263">
        <f>AB6+AB10+AB14+AB18+AB22+AB26</f>
        <v>0</v>
      </c>
      <c r="AH29" s="264"/>
      <c r="AI29" s="263">
        <f>Z6+Z10+Z14+Z18+Z22+Z26</f>
        <v>0</v>
      </c>
      <c r="AJ29" s="264"/>
      <c r="AK29" s="263">
        <f>AG29-AI29</f>
        <v>0</v>
      </c>
      <c r="AL29" s="264"/>
      <c r="AM29" s="263">
        <f>RANK(AO29,($AO$5,$AO$9,$AO$13,$AO$17,$AO$21,$AO$25,$AO$29))</f>
        <v>1</v>
      </c>
      <c r="AN29" s="265"/>
      <c r="AO29" s="79">
        <f t="shared" si="0"/>
        <v>0</v>
      </c>
    </row>
    <row r="30" spans="2:41" ht="16.5" customHeight="1">
      <c r="B30" s="231"/>
      <c r="C30" s="236"/>
      <c r="D30" s="237"/>
      <c r="E30" s="237"/>
      <c r="F30" s="237"/>
      <c r="G30" s="238"/>
      <c r="H30" s="100" t="str">
        <f>IF(AB6="","",AB6)</f>
        <v/>
      </c>
      <c r="I30" s="81" t="s">
        <v>113</v>
      </c>
      <c r="J30" s="87" t="str">
        <f>IF(Z6="","",Z6)</f>
        <v/>
      </c>
      <c r="K30" s="86" t="str">
        <f>IF(AB10="","",AB10)</f>
        <v/>
      </c>
      <c r="L30" s="81" t="s">
        <v>105</v>
      </c>
      <c r="M30" s="87" t="str">
        <f>IF(Z10="","",Z10)</f>
        <v/>
      </c>
      <c r="N30" s="86" t="str">
        <f>IF(AB14="","",AB14)</f>
        <v/>
      </c>
      <c r="O30" s="81" t="s">
        <v>105</v>
      </c>
      <c r="P30" s="87" t="str">
        <f>IF(Z14="","",Z14)</f>
        <v/>
      </c>
      <c r="Q30" s="86" t="str">
        <f>IF(AB18="","",AB18)</f>
        <v/>
      </c>
      <c r="R30" s="81" t="s">
        <v>105</v>
      </c>
      <c r="S30" s="87" t="str">
        <f>IF(Z18="","",Z18)</f>
        <v/>
      </c>
      <c r="T30" s="86" t="str">
        <f>IF(AB22="","",AB22)</f>
        <v/>
      </c>
      <c r="U30" s="81" t="s">
        <v>105</v>
      </c>
      <c r="V30" s="87" t="str">
        <f>IF(Z22="","",Z22)</f>
        <v/>
      </c>
      <c r="W30" s="86" t="str">
        <f>IF(AB26="","",AB26)</f>
        <v/>
      </c>
      <c r="X30" s="81" t="s">
        <v>105</v>
      </c>
      <c r="Y30" s="87" t="str">
        <f>IF(Z26="","",Z26)</f>
        <v/>
      </c>
      <c r="Z30" s="245"/>
      <c r="AA30" s="246"/>
      <c r="AB30" s="247"/>
      <c r="AC30" s="256" t="s">
        <v>112</v>
      </c>
      <c r="AD30" s="257"/>
      <c r="AE30" s="258">
        <f>+COUNTIF(H31:AB31,"○")*3+COUNTIF(H31:AB31,"△")*1</f>
        <v>0</v>
      </c>
      <c r="AF30" s="259"/>
      <c r="AG30" s="258">
        <f>+AB8+AB12+AB16+AB20+AB24+AB28</f>
        <v>0</v>
      </c>
      <c r="AH30" s="259"/>
      <c r="AI30" s="258">
        <f>+Z8+Z12+Z16+Z20+Z24+Z28</f>
        <v>0</v>
      </c>
      <c r="AJ30" s="259"/>
      <c r="AK30" s="258">
        <f>AG30-AI30</f>
        <v>0</v>
      </c>
      <c r="AL30" s="259"/>
      <c r="AM30" s="258">
        <f>RANK(AO30,($AO$6,$AO$10,$AO$14,$AO$18,$AO$22,$AO$26,$AO$30))</f>
        <v>1</v>
      </c>
      <c r="AN30" s="260"/>
      <c r="AO30" s="79">
        <f t="shared" si="0"/>
        <v>0</v>
      </c>
    </row>
    <row r="31" spans="2:41" ht="16.5" customHeight="1">
      <c r="B31" s="231"/>
      <c r="C31" s="236"/>
      <c r="D31" s="237"/>
      <c r="E31" s="237"/>
      <c r="F31" s="237"/>
      <c r="G31" s="238"/>
      <c r="H31" s="95"/>
      <c r="I31" s="84" t="str">
        <f>IF(H32="","",IF(H32-J32&gt;0,"○",IF(H32-J32=0,"△","●")))</f>
        <v/>
      </c>
      <c r="J31" s="97"/>
      <c r="K31" s="95"/>
      <c r="L31" s="84" t="str">
        <f>IF(K32="","",IF(K32-M32&gt;0,"○",IF(K32-M32=0,"△","●")))</f>
        <v/>
      </c>
      <c r="M31" s="97"/>
      <c r="N31" s="95"/>
      <c r="O31" s="84" t="str">
        <f>IF(N32="","",IF(N32-P32&gt;0,"○",IF(N32-P32=0,"△","●")))</f>
        <v/>
      </c>
      <c r="P31" s="97"/>
      <c r="Q31" s="95"/>
      <c r="R31" s="84" t="str">
        <f>IF(Q32="","",IF(Q32-S32&gt;0,"○",IF(Q32-S32=0,"△","●")))</f>
        <v/>
      </c>
      <c r="S31" s="97"/>
      <c r="T31" s="95"/>
      <c r="U31" s="84" t="str">
        <f>IF(T32="","",IF(T32-V32&gt;0,"○",IF(T32-V32=0,"△","●")))</f>
        <v/>
      </c>
      <c r="V31" s="97"/>
      <c r="W31" s="95"/>
      <c r="X31" s="84" t="str">
        <f>IF(W32="","",IF(W32-Y32&gt;0,"○",IF(W32-Y32=0,"△","●")))</f>
        <v/>
      </c>
      <c r="Y31" s="97"/>
      <c r="Z31" s="245"/>
      <c r="AA31" s="246"/>
      <c r="AB31" s="247"/>
      <c r="AC31" s="291" t="s">
        <v>107</v>
      </c>
      <c r="AD31" s="292"/>
      <c r="AE31" s="279">
        <f>AE29+AE30</f>
        <v>0</v>
      </c>
      <c r="AF31" s="280"/>
      <c r="AG31" s="279">
        <f>AG29+AG30</f>
        <v>0</v>
      </c>
      <c r="AH31" s="280"/>
      <c r="AI31" s="279">
        <f>AI29+AI30</f>
        <v>0</v>
      </c>
      <c r="AJ31" s="280"/>
      <c r="AK31" s="279">
        <f>AK29+AK30</f>
        <v>0</v>
      </c>
      <c r="AL31" s="280"/>
      <c r="AM31" s="279">
        <f>RANK(AO31,($AO$7,$AO$11,$AO$15,$AO19,$AO$23,$AO$27,$AO$31))</f>
        <v>1</v>
      </c>
      <c r="AN31" s="284"/>
      <c r="AO31" s="79">
        <f t="shared" si="0"/>
        <v>0</v>
      </c>
    </row>
    <row r="32" spans="2:41" ht="16.5" customHeight="1" thickBot="1">
      <c r="B32" s="294"/>
      <c r="C32" s="295"/>
      <c r="D32" s="296"/>
      <c r="E32" s="296"/>
      <c r="F32" s="296"/>
      <c r="G32" s="297"/>
      <c r="H32" s="109" t="str">
        <f>IF(AB8="","",AB8)</f>
        <v/>
      </c>
      <c r="I32" s="110" t="s">
        <v>113</v>
      </c>
      <c r="J32" s="111" t="str">
        <f>IF(Z8="","",Z8)</f>
        <v/>
      </c>
      <c r="K32" s="109" t="str">
        <f>IF(AB12="","",AB12)</f>
        <v/>
      </c>
      <c r="L32" s="110" t="s">
        <v>105</v>
      </c>
      <c r="M32" s="111" t="str">
        <f>IF(Z12="","",Z12)</f>
        <v/>
      </c>
      <c r="N32" s="109" t="str">
        <f>IF(AB16="","",AB16)</f>
        <v/>
      </c>
      <c r="O32" s="110" t="s">
        <v>105</v>
      </c>
      <c r="P32" s="111" t="str">
        <f>IF(Z16="","",Z16)</f>
        <v/>
      </c>
      <c r="Q32" s="109" t="str">
        <f>IF(AB20="","",AB20)</f>
        <v/>
      </c>
      <c r="R32" s="110" t="s">
        <v>105</v>
      </c>
      <c r="S32" s="111" t="str">
        <f>IF(Z20="","",Z20)</f>
        <v/>
      </c>
      <c r="T32" s="109" t="str">
        <f>IF(AB24="","",AB24)</f>
        <v/>
      </c>
      <c r="U32" s="110" t="s">
        <v>105</v>
      </c>
      <c r="V32" s="111" t="str">
        <f>IF(Z24="","",Z24)</f>
        <v/>
      </c>
      <c r="W32" s="109" t="str">
        <f>IF(AB28="","",AB28)</f>
        <v/>
      </c>
      <c r="X32" s="110" t="s">
        <v>105</v>
      </c>
      <c r="Y32" s="111" t="str">
        <f>IF(Z28="","",Z28)</f>
        <v/>
      </c>
      <c r="Z32" s="298"/>
      <c r="AA32" s="299"/>
      <c r="AB32" s="300"/>
      <c r="AC32" s="301"/>
      <c r="AD32" s="302"/>
      <c r="AE32" s="289"/>
      <c r="AF32" s="290"/>
      <c r="AG32" s="289"/>
      <c r="AH32" s="290"/>
      <c r="AI32" s="289"/>
      <c r="AJ32" s="290"/>
      <c r="AK32" s="289"/>
      <c r="AL32" s="290"/>
      <c r="AM32" s="289"/>
      <c r="AN32" s="293"/>
      <c r="AO32" s="79"/>
    </row>
    <row r="33" spans="2:41" ht="20.100000000000001" customHeight="1">
      <c r="B33" s="113"/>
      <c r="C33" s="114"/>
      <c r="D33" s="114"/>
      <c r="E33" s="114"/>
      <c r="F33" s="114"/>
      <c r="G33" s="114"/>
      <c r="H33" s="115"/>
      <c r="I33" s="113"/>
      <c r="J33" s="115"/>
      <c r="K33" s="115"/>
      <c r="L33" s="113"/>
      <c r="M33" s="115"/>
      <c r="N33" s="115"/>
      <c r="O33" s="113"/>
      <c r="P33" s="115"/>
      <c r="Q33" s="115"/>
      <c r="R33" s="113"/>
      <c r="S33" s="115"/>
      <c r="T33" s="115"/>
      <c r="U33" s="113"/>
      <c r="V33" s="115"/>
      <c r="W33" s="115"/>
      <c r="X33" s="113"/>
      <c r="Y33" s="115"/>
      <c r="Z33" s="115"/>
      <c r="AA33" s="113"/>
      <c r="AB33" s="115"/>
      <c r="AC33" s="115"/>
      <c r="AD33" s="115"/>
      <c r="AE33" s="116"/>
      <c r="AF33" s="116"/>
      <c r="AG33" s="117"/>
      <c r="AH33" s="117"/>
      <c r="AI33" s="117"/>
      <c r="AJ33" s="117"/>
      <c r="AK33" s="117"/>
      <c r="AL33" s="117"/>
      <c r="AM33" s="116"/>
      <c r="AN33" s="116"/>
      <c r="AO33" s="118"/>
    </row>
    <row r="34" spans="2:41" ht="20.100000000000001" customHeight="1"/>
    <row r="35" spans="2:41">
      <c r="I35"/>
      <c r="J35"/>
      <c r="K35"/>
      <c r="L35"/>
    </row>
  </sheetData>
  <mergeCells count="166">
    <mergeCell ref="B1:AN1"/>
    <mergeCell ref="T2:AB2"/>
    <mergeCell ref="AF2:AH2"/>
    <mergeCell ref="AJ2:AN2"/>
    <mergeCell ref="B3:AN3"/>
    <mergeCell ref="B4:G4"/>
    <mergeCell ref="H4:J4"/>
    <mergeCell ref="K4:M4"/>
    <mergeCell ref="N4:P4"/>
    <mergeCell ref="Q4:S4"/>
    <mergeCell ref="T4:V4"/>
    <mergeCell ref="W4:Y4"/>
    <mergeCell ref="Z4:AB4"/>
    <mergeCell ref="AC4:AD4"/>
    <mergeCell ref="AE4:AF4"/>
    <mergeCell ref="AG4:AH4"/>
    <mergeCell ref="AI4:AJ4"/>
    <mergeCell ref="AK4:AL4"/>
    <mergeCell ref="AM4:AN4"/>
    <mergeCell ref="B5:B8"/>
    <mergeCell ref="C5:G8"/>
    <mergeCell ref="H5:J8"/>
    <mergeCell ref="AC5:AD5"/>
    <mergeCell ref="AE5:AF5"/>
    <mergeCell ref="AG5:AH5"/>
    <mergeCell ref="AI5:AJ5"/>
    <mergeCell ref="AK5:AL5"/>
    <mergeCell ref="AM5:AN5"/>
    <mergeCell ref="AC6:AD6"/>
    <mergeCell ref="AE6:AF6"/>
    <mergeCell ref="AG6:AH6"/>
    <mergeCell ref="AI6:AJ6"/>
    <mergeCell ref="AK6:AL6"/>
    <mergeCell ref="AM6:AN6"/>
    <mergeCell ref="AC7:AD8"/>
    <mergeCell ref="AE7:AF8"/>
    <mergeCell ref="AG7:AH8"/>
    <mergeCell ref="AI7:AJ8"/>
    <mergeCell ref="AK7:AL8"/>
    <mergeCell ref="AM7:AN8"/>
    <mergeCell ref="B9:B12"/>
    <mergeCell ref="C9:G12"/>
    <mergeCell ref="K9:M12"/>
    <mergeCell ref="AC9:AD9"/>
    <mergeCell ref="AE9:AF9"/>
    <mergeCell ref="AG9:AH9"/>
    <mergeCell ref="AC11:AD12"/>
    <mergeCell ref="AE11:AF12"/>
    <mergeCell ref="AG11:AH12"/>
    <mergeCell ref="AI9:AJ9"/>
    <mergeCell ref="AK9:AL9"/>
    <mergeCell ref="AM9:AN9"/>
    <mergeCell ref="AC10:AD10"/>
    <mergeCell ref="AE10:AF10"/>
    <mergeCell ref="AG10:AH10"/>
    <mergeCell ref="AI10:AJ10"/>
    <mergeCell ref="AK10:AL10"/>
    <mergeCell ref="AM10:AN10"/>
    <mergeCell ref="AI11:AJ12"/>
    <mergeCell ref="AK11:AL12"/>
    <mergeCell ref="AM11:AN12"/>
    <mergeCell ref="B13:B16"/>
    <mergeCell ref="C13:G16"/>
    <mergeCell ref="N13:P16"/>
    <mergeCell ref="AC13:AD13"/>
    <mergeCell ref="AE13:AF13"/>
    <mergeCell ref="AG13:AH13"/>
    <mergeCell ref="AI13:AJ13"/>
    <mergeCell ref="AK13:AL13"/>
    <mergeCell ref="AM13:AN13"/>
    <mergeCell ref="AC14:AD14"/>
    <mergeCell ref="AE14:AF14"/>
    <mergeCell ref="AG14:AH14"/>
    <mergeCell ref="AI14:AJ14"/>
    <mergeCell ref="AK14:AL14"/>
    <mergeCell ref="AM14:AN14"/>
    <mergeCell ref="AC15:AD16"/>
    <mergeCell ref="AE15:AF16"/>
    <mergeCell ref="AG15:AH16"/>
    <mergeCell ref="AI15:AJ16"/>
    <mergeCell ref="AK15:AL16"/>
    <mergeCell ref="AM15:AN16"/>
    <mergeCell ref="B17:B20"/>
    <mergeCell ref="C17:G20"/>
    <mergeCell ref="Q17:S20"/>
    <mergeCell ref="AC17:AD17"/>
    <mergeCell ref="AE17:AF17"/>
    <mergeCell ref="AG17:AH17"/>
    <mergeCell ref="AC19:AD20"/>
    <mergeCell ref="AE19:AF20"/>
    <mergeCell ref="AG19:AH20"/>
    <mergeCell ref="AI17:AJ17"/>
    <mergeCell ref="AK17:AL17"/>
    <mergeCell ref="AM17:AN17"/>
    <mergeCell ref="AC18:AD18"/>
    <mergeCell ref="AE18:AF18"/>
    <mergeCell ref="AG18:AH18"/>
    <mergeCell ref="AI18:AJ18"/>
    <mergeCell ref="AK18:AL18"/>
    <mergeCell ref="AM18:AN18"/>
    <mergeCell ref="AI19:AJ20"/>
    <mergeCell ref="AK19:AL20"/>
    <mergeCell ref="AM19:AN20"/>
    <mergeCell ref="B21:B24"/>
    <mergeCell ref="C21:G24"/>
    <mergeCell ref="T21:V24"/>
    <mergeCell ref="AC21:AD21"/>
    <mergeCell ref="AE21:AF21"/>
    <mergeCell ref="AG21:AH21"/>
    <mergeCell ref="AI21:AJ21"/>
    <mergeCell ref="AK21:AL21"/>
    <mergeCell ref="AM21:AN21"/>
    <mergeCell ref="AC22:AD22"/>
    <mergeCell ref="AE22:AF22"/>
    <mergeCell ref="AG22:AH22"/>
    <mergeCell ref="AI22:AJ22"/>
    <mergeCell ref="AK22:AL22"/>
    <mergeCell ref="AM22:AN22"/>
    <mergeCell ref="AC23:AD24"/>
    <mergeCell ref="AE23:AF24"/>
    <mergeCell ref="AG23:AH24"/>
    <mergeCell ref="AI23:AJ24"/>
    <mergeCell ref="AK23:AL24"/>
    <mergeCell ref="AM23:AN24"/>
    <mergeCell ref="B25:B28"/>
    <mergeCell ref="C25:G28"/>
    <mergeCell ref="W25:Y28"/>
    <mergeCell ref="AC25:AD25"/>
    <mergeCell ref="AE25:AF25"/>
    <mergeCell ref="AG25:AH25"/>
    <mergeCell ref="AC27:AD28"/>
    <mergeCell ref="AE27:AF28"/>
    <mergeCell ref="AG27:AH28"/>
    <mergeCell ref="AI25:AJ25"/>
    <mergeCell ref="AK25:AL25"/>
    <mergeCell ref="AM25:AN25"/>
    <mergeCell ref="AC26:AD26"/>
    <mergeCell ref="AE26:AF26"/>
    <mergeCell ref="AG26:AH26"/>
    <mergeCell ref="AI26:AJ26"/>
    <mergeCell ref="AK26:AL26"/>
    <mergeCell ref="AM26:AN26"/>
    <mergeCell ref="AI27:AJ28"/>
    <mergeCell ref="AK27:AL28"/>
    <mergeCell ref="AM27:AN28"/>
    <mergeCell ref="B29:B32"/>
    <mergeCell ref="C29:G32"/>
    <mergeCell ref="Z29:AB32"/>
    <mergeCell ref="AC29:AD29"/>
    <mergeCell ref="AE29:AF29"/>
    <mergeCell ref="AG29:AH29"/>
    <mergeCell ref="AI29:AJ29"/>
    <mergeCell ref="AK29:AL29"/>
    <mergeCell ref="AM29:AN29"/>
    <mergeCell ref="AC30:AD30"/>
    <mergeCell ref="AE30:AF30"/>
    <mergeCell ref="AG30:AH30"/>
    <mergeCell ref="AI30:AJ30"/>
    <mergeCell ref="AK30:AL30"/>
    <mergeCell ref="AM30:AN30"/>
    <mergeCell ref="AC31:AD32"/>
    <mergeCell ref="AE31:AF32"/>
    <mergeCell ref="AG31:AH32"/>
    <mergeCell ref="AI31:AJ32"/>
    <mergeCell ref="AK31:AL32"/>
    <mergeCell ref="AM31:AN32"/>
  </mergeCells>
  <phoneticPr fontId="1"/>
  <conditionalFormatting sqref="H4:AG4">
    <cfRule type="cellIs" dxfId="24" priority="4" stopIfTrue="1" operator="equal">
      <formula>0</formula>
    </cfRule>
  </conditionalFormatting>
  <conditionalFormatting sqref="AC4:AD4">
    <cfRule type="cellIs" dxfId="23" priority="3" stopIfTrue="1" operator="equal">
      <formula>0</formula>
    </cfRule>
  </conditionalFormatting>
  <conditionalFormatting sqref="AC4:AD4">
    <cfRule type="cellIs" dxfId="22" priority="2" stopIfTrue="1" operator="equal">
      <formula>0</formula>
    </cfRule>
  </conditionalFormatting>
  <conditionalFormatting sqref="AC4:AD4">
    <cfRule type="cellIs" dxfId="21" priority="1" stopIfTrue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79" fitToWidth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R36"/>
  <sheetViews>
    <sheetView view="pageBreakPreview" topLeftCell="A13" zoomScale="75" zoomScaleNormal="75" zoomScaleSheetLayoutView="75" workbookViewId="0">
      <selection activeCell="AE30" sqref="AE6:AE30"/>
    </sheetView>
  </sheetViews>
  <sheetFormatPr defaultRowHeight="13.5"/>
  <cols>
    <col min="1" max="1" width="3.5" style="71" customWidth="1"/>
    <col min="2" max="2" width="6.625" style="71" customWidth="1"/>
    <col min="3" max="43" width="3.75" style="71" customWidth="1"/>
    <col min="44" max="44" width="13.75" style="71" customWidth="1"/>
    <col min="45" max="45" width="2.875" style="71" customWidth="1"/>
    <col min="46" max="46" width="20.625" style="71" customWidth="1"/>
    <col min="47" max="16384" width="9" style="71"/>
  </cols>
  <sheetData>
    <row r="1" spans="2:44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</row>
    <row r="2" spans="2:44" ht="50.1" customHeight="1" thickBo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Y2" s="210">
        <f ca="1">TODAY()</f>
        <v>43196</v>
      </c>
      <c r="Z2" s="210"/>
      <c r="AA2" s="210"/>
      <c r="AB2" s="210"/>
      <c r="AC2" s="210"/>
      <c r="AD2" s="210"/>
      <c r="AE2" s="210"/>
      <c r="AF2" s="73"/>
      <c r="AG2" s="74" t="s">
        <v>92</v>
      </c>
      <c r="AH2" s="75" t="s">
        <v>93</v>
      </c>
      <c r="AI2" s="211"/>
      <c r="AJ2" s="211"/>
      <c r="AK2" s="211"/>
      <c r="AL2" s="75" t="s">
        <v>94</v>
      </c>
      <c r="AM2" s="212" t="s">
        <v>95</v>
      </c>
      <c r="AN2" s="212"/>
      <c r="AO2" s="212"/>
      <c r="AP2" s="212"/>
      <c r="AQ2" s="212"/>
    </row>
    <row r="3" spans="2:44" ht="52.5" customHeight="1" thickBot="1">
      <c r="B3" s="213" t="s">
        <v>161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5"/>
    </row>
    <row r="4" spans="2:44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岩手</v>
      </c>
      <c r="I4" s="220"/>
      <c r="J4" s="221"/>
      <c r="K4" s="222" t="str">
        <f>C9</f>
        <v>盛岡三</v>
      </c>
      <c r="L4" s="223"/>
      <c r="M4" s="224"/>
      <c r="N4" s="222" t="str">
        <f>C13</f>
        <v>盛岡南</v>
      </c>
      <c r="O4" s="223"/>
      <c r="P4" s="224"/>
      <c r="Q4" s="222" t="str">
        <f>C17</f>
        <v>盛岡四</v>
      </c>
      <c r="R4" s="223"/>
      <c r="S4" s="224"/>
      <c r="T4" s="222" t="str">
        <f>C21</f>
        <v>盛岡農</v>
      </c>
      <c r="U4" s="223"/>
      <c r="V4" s="224"/>
      <c r="W4" s="222" t="str">
        <f>C25</f>
        <v>盛大附属</v>
      </c>
      <c r="X4" s="223"/>
      <c r="Y4" s="224"/>
      <c r="Z4" s="222" t="str">
        <f>C29</f>
        <v>平舘</v>
      </c>
      <c r="AA4" s="223"/>
      <c r="AB4" s="224"/>
      <c r="AC4" s="222" t="str">
        <f>C33</f>
        <v>沼宮内</v>
      </c>
      <c r="AD4" s="223"/>
      <c r="AE4" s="224"/>
      <c r="AF4" s="222"/>
      <c r="AG4" s="224"/>
      <c r="AH4" s="225" t="s">
        <v>98</v>
      </c>
      <c r="AI4" s="225"/>
      <c r="AJ4" s="225" t="s">
        <v>99</v>
      </c>
      <c r="AK4" s="225"/>
      <c r="AL4" s="225" t="s">
        <v>100</v>
      </c>
      <c r="AM4" s="225"/>
      <c r="AN4" s="226" t="s">
        <v>101</v>
      </c>
      <c r="AO4" s="227"/>
      <c r="AP4" s="228" t="s">
        <v>102</v>
      </c>
      <c r="AQ4" s="229"/>
    </row>
    <row r="5" spans="2:44" ht="18" customHeight="1">
      <c r="B5" s="230" t="s">
        <v>1</v>
      </c>
      <c r="C5" s="267" t="s">
        <v>204</v>
      </c>
      <c r="D5" s="268"/>
      <c r="E5" s="268"/>
      <c r="F5" s="268"/>
      <c r="G5" s="269"/>
      <c r="H5" s="242"/>
      <c r="I5" s="243"/>
      <c r="J5" s="244"/>
      <c r="K5" s="76"/>
      <c r="L5" s="77" t="str">
        <f>IF(ISBLANK(K6),"",IF(K6-M6&gt;0,"○",IF(K6-M6=0,"△","●")))</f>
        <v/>
      </c>
      <c r="M5" s="78"/>
      <c r="N5" s="76"/>
      <c r="O5" s="77" t="str">
        <f>IF(ISBLANK(N6),"",IF(N6-P6&gt;0,"○",IF(N6-P6=0,"△","●")))</f>
        <v/>
      </c>
      <c r="P5" s="78"/>
      <c r="Q5" s="76"/>
      <c r="R5" s="77" t="str">
        <f>IF(ISBLANK(Q6),"",IF(Q6-S6&gt;0,"○",IF(Q6-S6=0,"△","●")))</f>
        <v/>
      </c>
      <c r="S5" s="78"/>
      <c r="T5" s="76"/>
      <c r="U5" s="77" t="str">
        <f>IF(ISBLANK(T6),"",IF(T6-V6&gt;0,"○",IF(T6-V6=0,"△","●")))</f>
        <v/>
      </c>
      <c r="V5" s="78"/>
      <c r="W5" s="76"/>
      <c r="X5" s="77" t="str">
        <f>IF(ISBLANK(W6),"",IF(W6-Y6&gt;0,"○",IF(W6-Y6=0,"△","●")))</f>
        <v/>
      </c>
      <c r="Y5" s="78"/>
      <c r="Z5" s="76"/>
      <c r="AA5" s="77" t="str">
        <f>IF(ISBLANK(Z6),"",IF(Z6-AB6&gt;0,"○",IF(Z6-AB6=0,"△","●")))</f>
        <v/>
      </c>
      <c r="AB5" s="78"/>
      <c r="AC5" s="76"/>
      <c r="AD5" s="77" t="str">
        <f>IF(ISBLANK(AC6),"",IF(AC6-AE6&gt;0,"○",IF(AC6-AE6=0,"△","●")))</f>
        <v/>
      </c>
      <c r="AE5" s="78"/>
      <c r="AF5" s="251" t="s">
        <v>104</v>
      </c>
      <c r="AG5" s="252"/>
      <c r="AH5" s="253">
        <f>COUNTIF(H5:AE5,"○")*3+COUNTIF(H5:AE5,"△")*1</f>
        <v>0</v>
      </c>
      <c r="AI5" s="254"/>
      <c r="AJ5" s="253">
        <f>K6+N6+Q6+T6+W6+Z6+AC6</f>
        <v>0</v>
      </c>
      <c r="AK5" s="254"/>
      <c r="AL5" s="253">
        <f>M6+P6+S6+V6+Y6+AB6+AE6</f>
        <v>0</v>
      </c>
      <c r="AM5" s="254"/>
      <c r="AN5" s="253">
        <f>AJ5-AL5</f>
        <v>0</v>
      </c>
      <c r="AO5" s="254"/>
      <c r="AP5" s="253">
        <f>RANK(AR5,($AR$5,$AR$9,$AR$13,$AR$17,$AR$21,$AR$25,$AR$29,$AR$33))</f>
        <v>1</v>
      </c>
      <c r="AQ5" s="255"/>
      <c r="AR5" s="79">
        <f>AH5*10^9+AN5*10^6+AJ5*10^3-AL5</f>
        <v>0</v>
      </c>
    </row>
    <row r="6" spans="2:44" ht="18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80"/>
      <c r="X6" s="81" t="s">
        <v>105</v>
      </c>
      <c r="Y6" s="82"/>
      <c r="Z6" s="80"/>
      <c r="AA6" s="81" t="s">
        <v>105</v>
      </c>
      <c r="AB6" s="82"/>
      <c r="AC6" s="80"/>
      <c r="AD6" s="81" t="s">
        <v>105</v>
      </c>
      <c r="AE6" s="82"/>
      <c r="AF6" s="256" t="s">
        <v>106</v>
      </c>
      <c r="AG6" s="257"/>
      <c r="AH6" s="258">
        <f>+COUNTIF(H7:AE7,"○")*3+COUNTIF(H7:AE7,"△")*1</f>
        <v>0</v>
      </c>
      <c r="AI6" s="259"/>
      <c r="AJ6" s="258">
        <f>+K8+N8+Q8+T8+W8+Z8+AC8</f>
        <v>0</v>
      </c>
      <c r="AK6" s="259"/>
      <c r="AL6" s="258">
        <f>+M8+P8+S8+V8+Y8+AB8+AE8</f>
        <v>0</v>
      </c>
      <c r="AM6" s="259"/>
      <c r="AN6" s="258">
        <f>AJ6-AL6</f>
        <v>0</v>
      </c>
      <c r="AO6" s="259"/>
      <c r="AP6" s="258">
        <f>RANK(AR6,($AR$6,$AR$10,$AR$14,$AR$18,$AR$22,$AR$26,$AR$30,$AR$34))</f>
        <v>1</v>
      </c>
      <c r="AQ6" s="260"/>
      <c r="AR6" s="79">
        <f t="shared" ref="AR6:AR36" si="0">AH6*10^9+AN6*10^6+AJ6*10^3-AL6</f>
        <v>0</v>
      </c>
    </row>
    <row r="7" spans="2:44" ht="18" customHeight="1">
      <c r="B7" s="231"/>
      <c r="C7" s="236"/>
      <c r="D7" s="237"/>
      <c r="E7" s="237"/>
      <c r="F7" s="237"/>
      <c r="G7" s="238"/>
      <c r="H7" s="245"/>
      <c r="I7" s="246"/>
      <c r="J7" s="247"/>
      <c r="K7" s="83"/>
      <c r="L7" s="84" t="str">
        <f>IF(ISBLANK(K8),"",IF(K8-M8&gt;0,"○",IF(K8-M8=0,"△","●")))</f>
        <v/>
      </c>
      <c r="M7" s="85"/>
      <c r="N7" s="83"/>
      <c r="O7" s="84" t="str">
        <f>IF(ISBLANK(N8),"",IF(N8-P8&gt;0,"○",IF(N8-P8=0,"△","●")))</f>
        <v/>
      </c>
      <c r="P7" s="85"/>
      <c r="Q7" s="83"/>
      <c r="R7" s="84" t="str">
        <f>IF(ISBLANK(Q8),"",IF(Q8-S8&gt;0,"○",IF(Q8-S8=0,"△","●")))</f>
        <v/>
      </c>
      <c r="S7" s="85"/>
      <c r="T7" s="83"/>
      <c r="U7" s="84" t="str">
        <f>IF(ISBLANK(T8),"",IF(T8-V8&gt;0,"○",IF(T8-V8=0,"△","●")))</f>
        <v/>
      </c>
      <c r="V7" s="85"/>
      <c r="W7" s="83"/>
      <c r="X7" s="84" t="str">
        <f>IF(ISBLANK(W8),"",IF(W8-Y8&gt;0,"○",IF(W8-Y8=0,"△","●")))</f>
        <v/>
      </c>
      <c r="Y7" s="85"/>
      <c r="Z7" s="83"/>
      <c r="AA7" s="84" t="str">
        <f>IF(ISBLANK(Z8),"",IF(Z8-AB8&gt;0,"○",IF(Z8-AB8=0,"△","●")))</f>
        <v/>
      </c>
      <c r="AB7" s="85"/>
      <c r="AC7" s="83"/>
      <c r="AD7" s="84" t="str">
        <f>IF(ISBLANK(AC8),"",IF(AC8-AE8&gt;0,"○",IF(AC8-AE8=0,"△","●")))</f>
        <v/>
      </c>
      <c r="AE7" s="85"/>
      <c r="AF7" s="261" t="s">
        <v>107</v>
      </c>
      <c r="AG7" s="262"/>
      <c r="AH7" s="263">
        <f>AH5+AH6</f>
        <v>0</v>
      </c>
      <c r="AI7" s="264"/>
      <c r="AJ7" s="263">
        <f>AJ5+AJ6</f>
        <v>0</v>
      </c>
      <c r="AK7" s="264"/>
      <c r="AL7" s="263">
        <f>AL5+AL6</f>
        <v>0</v>
      </c>
      <c r="AM7" s="264"/>
      <c r="AN7" s="263">
        <f>AN5+AN6</f>
        <v>0</v>
      </c>
      <c r="AO7" s="264"/>
      <c r="AP7" s="263">
        <f>RANK(AR7,($AR$7,$AR$11,$AR$15,$AR$19,$AR$23,$AR$27,$AR$31,$AR$35))</f>
        <v>1</v>
      </c>
      <c r="AQ7" s="265"/>
      <c r="AR7" s="79">
        <f t="shared" si="0"/>
        <v>0</v>
      </c>
    </row>
    <row r="8" spans="2:44" ht="18" customHeight="1">
      <c r="B8" s="232"/>
      <c r="C8" s="239"/>
      <c r="D8" s="240"/>
      <c r="E8" s="240"/>
      <c r="F8" s="240"/>
      <c r="G8" s="241"/>
      <c r="H8" s="248"/>
      <c r="I8" s="249"/>
      <c r="J8" s="250"/>
      <c r="K8" s="88"/>
      <c r="L8" s="89" t="s">
        <v>105</v>
      </c>
      <c r="M8" s="90"/>
      <c r="N8" s="88"/>
      <c r="O8" s="89" t="s">
        <v>105</v>
      </c>
      <c r="P8" s="90"/>
      <c r="Q8" s="88"/>
      <c r="R8" s="89" t="s">
        <v>105</v>
      </c>
      <c r="S8" s="90"/>
      <c r="T8" s="88"/>
      <c r="U8" s="89" t="s">
        <v>105</v>
      </c>
      <c r="V8" s="90"/>
      <c r="W8" s="88"/>
      <c r="X8" s="89" t="s">
        <v>105</v>
      </c>
      <c r="Y8" s="90"/>
      <c r="Z8" s="88"/>
      <c r="AA8" s="89" t="s">
        <v>105</v>
      </c>
      <c r="AB8" s="90"/>
      <c r="AC8" s="88"/>
      <c r="AD8" s="89" t="s">
        <v>105</v>
      </c>
      <c r="AE8" s="90"/>
      <c r="AF8" s="261"/>
      <c r="AG8" s="262"/>
      <c r="AH8" s="263"/>
      <c r="AI8" s="264"/>
      <c r="AJ8" s="263"/>
      <c r="AK8" s="264"/>
      <c r="AL8" s="263"/>
      <c r="AM8" s="264"/>
      <c r="AN8" s="263"/>
      <c r="AO8" s="264"/>
      <c r="AP8" s="263"/>
      <c r="AQ8" s="265"/>
      <c r="AR8" s="79">
        <f t="shared" si="0"/>
        <v>0</v>
      </c>
    </row>
    <row r="9" spans="2:44" ht="18" customHeight="1">
      <c r="B9" s="266" t="s">
        <v>109</v>
      </c>
      <c r="C9" s="267" t="s">
        <v>162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91"/>
      <c r="X9" s="92" t="str">
        <f>IF(ISBLANK(W10),"",IF(W10-Y10&gt;0,"○",IF(W10-Y10=0,"△","●")))</f>
        <v/>
      </c>
      <c r="Y9" s="94"/>
      <c r="Z9" s="91"/>
      <c r="AA9" s="92" t="str">
        <f>IF(ISBLANK(Z10),"",IF(Z10-AB10&gt;0,"○",IF(Z10-AB10=0,"△","●")))</f>
        <v/>
      </c>
      <c r="AB9" s="94"/>
      <c r="AC9" s="91"/>
      <c r="AD9" s="92" t="str">
        <f>IF(ISBLANK(AC10),"",IF(AC10-AE10&gt;0,"○",IF(AC10-AE10=0,"△","●")))</f>
        <v/>
      </c>
      <c r="AE9" s="94"/>
      <c r="AF9" s="273" t="s">
        <v>111</v>
      </c>
      <c r="AG9" s="274"/>
      <c r="AH9" s="275">
        <f>COUNTIF(H9:AE9,"○")*3+COUNTIF(H9:AE9,"△")*1</f>
        <v>0</v>
      </c>
      <c r="AI9" s="276"/>
      <c r="AJ9" s="275">
        <f>M6+N10+Q10+T10+W10+Z10+AC10</f>
        <v>0</v>
      </c>
      <c r="AK9" s="276"/>
      <c r="AL9" s="275">
        <f>K6+P10+S10+V10+Y10+AB10+AE10</f>
        <v>0</v>
      </c>
      <c r="AM9" s="276"/>
      <c r="AN9" s="275">
        <f>AJ9-AL9</f>
        <v>0</v>
      </c>
      <c r="AO9" s="276"/>
      <c r="AP9" s="275">
        <f>RANK(AR9,($AR$5,$AR$9,$AR$13,$AR$17,$AR$21,$AR$25,$AR$29,$AR$33))</f>
        <v>1</v>
      </c>
      <c r="AQ9" s="283"/>
      <c r="AR9" s="79">
        <f t="shared" si="0"/>
        <v>0</v>
      </c>
    </row>
    <row r="10" spans="2:44" ht="18" customHeight="1">
      <c r="B10" s="231"/>
      <c r="C10" s="236"/>
      <c r="D10" s="237"/>
      <c r="E10" s="237"/>
      <c r="F10" s="237"/>
      <c r="G10" s="238"/>
      <c r="H10" s="86" t="str">
        <f>IF(M6="","",M6)</f>
        <v/>
      </c>
      <c r="I10" s="81" t="s">
        <v>105</v>
      </c>
      <c r="J10" s="87" t="str">
        <f>IF(K6="","",K6)</f>
        <v/>
      </c>
      <c r="K10" s="245"/>
      <c r="L10" s="246"/>
      <c r="M10" s="247"/>
      <c r="N10" s="80"/>
      <c r="O10" s="81" t="s">
        <v>105</v>
      </c>
      <c r="P10" s="82"/>
      <c r="Q10" s="80"/>
      <c r="R10" s="81" t="s">
        <v>105</v>
      </c>
      <c r="S10" s="82"/>
      <c r="T10" s="80"/>
      <c r="U10" s="81" t="s">
        <v>105</v>
      </c>
      <c r="V10" s="82"/>
      <c r="W10" s="80"/>
      <c r="X10" s="81" t="s">
        <v>105</v>
      </c>
      <c r="Y10" s="82"/>
      <c r="Z10" s="80"/>
      <c r="AA10" s="81" t="s">
        <v>105</v>
      </c>
      <c r="AB10" s="82"/>
      <c r="AC10" s="80"/>
      <c r="AD10" s="81" t="s">
        <v>105</v>
      </c>
      <c r="AE10" s="82"/>
      <c r="AF10" s="256" t="s">
        <v>112</v>
      </c>
      <c r="AG10" s="257"/>
      <c r="AH10" s="258">
        <f>+COUNTIF(H11:AE11,"○")*3+COUNTIF(H11:AE11,"△")*1</f>
        <v>0</v>
      </c>
      <c r="AI10" s="259"/>
      <c r="AJ10" s="258">
        <f>+M8+N12+Q12+T12+W12+Z12+AC12</f>
        <v>0</v>
      </c>
      <c r="AK10" s="259"/>
      <c r="AL10" s="258">
        <f>+K8+P12+S12+V12+Y12+AB12+AE12</f>
        <v>0</v>
      </c>
      <c r="AM10" s="259"/>
      <c r="AN10" s="258">
        <f>AJ10-AL10</f>
        <v>0</v>
      </c>
      <c r="AO10" s="259"/>
      <c r="AP10" s="258">
        <f>RANK(AR10,($AR$6,$AR$10,$AR$14,$AR$18,$AR$22,$AR$26,$AR$30,$AR$34))</f>
        <v>1</v>
      </c>
      <c r="AQ10" s="260"/>
      <c r="AR10" s="79">
        <f t="shared" si="0"/>
        <v>0</v>
      </c>
    </row>
    <row r="11" spans="2:44" ht="18" customHeight="1">
      <c r="B11" s="231"/>
      <c r="C11" s="236"/>
      <c r="D11" s="237"/>
      <c r="E11" s="237"/>
      <c r="F11" s="237"/>
      <c r="G11" s="238"/>
      <c r="H11" s="95"/>
      <c r="I11" s="84" t="str">
        <f>IF(H12="","",IF(H12-J12&gt;0,"○",IF(H12-J12=0,"△","●")))</f>
        <v/>
      </c>
      <c r="J11" s="96"/>
      <c r="K11" s="245"/>
      <c r="L11" s="246"/>
      <c r="M11" s="247"/>
      <c r="N11" s="95"/>
      <c r="O11" s="84" t="str">
        <f>IF(ISBLANK(N12),"",IF(N12-P12&gt;0,"○",IF(N12-P12=0,"△","●")))</f>
        <v/>
      </c>
      <c r="P11" s="97"/>
      <c r="Q11" s="95"/>
      <c r="R11" s="84" t="str">
        <f>IF(ISBLANK(Q12),"",IF(Q12-S12&gt;0,"○",IF(Q12-S12=0,"△","●")))</f>
        <v/>
      </c>
      <c r="S11" s="97"/>
      <c r="T11" s="95"/>
      <c r="U11" s="84" t="str">
        <f>IF(ISBLANK(T12),"",IF(T12-V12&gt;0,"○",IF(T12-V12=0,"△","●")))</f>
        <v/>
      </c>
      <c r="V11" s="97"/>
      <c r="W11" s="95"/>
      <c r="X11" s="84" t="str">
        <f>IF(ISBLANK(W12),"",IF(W12-Y12&gt;0,"○",IF(W12-Y12=0,"△","●")))</f>
        <v/>
      </c>
      <c r="Y11" s="97"/>
      <c r="Z11" s="95"/>
      <c r="AA11" s="84" t="str">
        <f>IF(ISBLANK(Z12),"",IF(Z12-AB12&gt;0,"○",IF(Z12-AB12=0,"△","●")))</f>
        <v/>
      </c>
      <c r="AB11" s="97"/>
      <c r="AC11" s="95"/>
      <c r="AD11" s="84" t="str">
        <f>IF(ISBLANK(AC12),"",IF(AC12-AE12&gt;0,"○",IF(AC12-AE12=0,"△","●")))</f>
        <v/>
      </c>
      <c r="AE11" s="97"/>
      <c r="AF11" s="261" t="s">
        <v>107</v>
      </c>
      <c r="AG11" s="262"/>
      <c r="AH11" s="279">
        <f>AH9+AH10</f>
        <v>0</v>
      </c>
      <c r="AI11" s="280"/>
      <c r="AJ11" s="279">
        <f>AJ9+AJ10</f>
        <v>0</v>
      </c>
      <c r="AK11" s="280"/>
      <c r="AL11" s="279">
        <f>AL9+AL10</f>
        <v>0</v>
      </c>
      <c r="AM11" s="280"/>
      <c r="AN11" s="279">
        <f>AN9+AN10</f>
        <v>0</v>
      </c>
      <c r="AO11" s="280"/>
      <c r="AP11" s="279">
        <f>RANK(AR11,($AR$7,$AR$11,$AR$15,$AR$19,$AR$23,$AR$27,$AR$31,$AR$35))</f>
        <v>1</v>
      </c>
      <c r="AQ11" s="284"/>
      <c r="AR11" s="79">
        <f t="shared" si="0"/>
        <v>0</v>
      </c>
    </row>
    <row r="12" spans="2:44" ht="18" customHeight="1">
      <c r="B12" s="232"/>
      <c r="C12" s="239"/>
      <c r="D12" s="240"/>
      <c r="E12" s="240"/>
      <c r="F12" s="240"/>
      <c r="G12" s="241"/>
      <c r="H12" s="98" t="str">
        <f>IF(M8="","",M8)</f>
        <v/>
      </c>
      <c r="I12" s="89" t="s">
        <v>105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88"/>
      <c r="X12" s="89" t="s">
        <v>113</v>
      </c>
      <c r="Y12" s="90"/>
      <c r="Z12" s="88"/>
      <c r="AA12" s="89" t="s">
        <v>113</v>
      </c>
      <c r="AB12" s="90"/>
      <c r="AC12" s="88"/>
      <c r="AD12" s="89" t="s">
        <v>113</v>
      </c>
      <c r="AE12" s="90"/>
      <c r="AF12" s="277"/>
      <c r="AG12" s="278"/>
      <c r="AH12" s="281"/>
      <c r="AI12" s="282"/>
      <c r="AJ12" s="281"/>
      <c r="AK12" s="282"/>
      <c r="AL12" s="281"/>
      <c r="AM12" s="282"/>
      <c r="AN12" s="281"/>
      <c r="AO12" s="282"/>
      <c r="AP12" s="281"/>
      <c r="AQ12" s="285"/>
      <c r="AR12" s="79">
        <f t="shared" si="0"/>
        <v>0</v>
      </c>
    </row>
    <row r="13" spans="2:44" ht="18" customHeight="1">
      <c r="B13" s="266" t="s">
        <v>114</v>
      </c>
      <c r="C13" s="267" t="s">
        <v>227</v>
      </c>
      <c r="D13" s="268"/>
      <c r="E13" s="268"/>
      <c r="F13" s="268"/>
      <c r="G13" s="269"/>
      <c r="H13" s="91"/>
      <c r="I13" s="92" t="str">
        <f>IF(H14="","",IF(H14-J14&gt;0,"○",IF(H14-J14=0,"△","●")))</f>
        <v/>
      </c>
      <c r="J13" s="94"/>
      <c r="K13" s="91"/>
      <c r="L13" s="92" t="str">
        <f>IF(K14="","",IF(K14-M14&gt;0,"○",IF(K14-M14=0,"△","●")))</f>
        <v/>
      </c>
      <c r="M13" s="93"/>
      <c r="N13" s="270"/>
      <c r="O13" s="271"/>
      <c r="P13" s="272"/>
      <c r="Q13" s="91"/>
      <c r="R13" s="92" t="str">
        <f>IF(ISBLANK(Q14),"",IF(Q14-S14&gt;0,"○",IF(Q14-S14=0,"△","●")))</f>
        <v/>
      </c>
      <c r="S13" s="94"/>
      <c r="T13" s="91"/>
      <c r="U13" s="92" t="str">
        <f>IF(ISBLANK(T14),"",IF(T14-V14&gt;0,"○",IF(T14-V14=0,"△","●")))</f>
        <v/>
      </c>
      <c r="V13" s="94"/>
      <c r="W13" s="91"/>
      <c r="X13" s="92" t="str">
        <f>IF(ISBLANK(W14),"",IF(W14-Y14&gt;0,"○",IF(W14-Y14=0,"△","●")))</f>
        <v/>
      </c>
      <c r="Y13" s="94"/>
      <c r="Z13" s="91"/>
      <c r="AA13" s="92" t="str">
        <f>IF(ISBLANK(Z14),"",IF(Z14-AB14&gt;0,"○",IF(Z14-AB14=0,"△","●")))</f>
        <v/>
      </c>
      <c r="AB13" s="94"/>
      <c r="AC13" s="91"/>
      <c r="AD13" s="92" t="str">
        <f>IF(ISBLANK(AC14),"",IF(AC14-AE14&gt;0,"○",IF(AC14-AE14=0,"△","●")))</f>
        <v/>
      </c>
      <c r="AE13" s="94"/>
      <c r="AF13" s="273" t="s">
        <v>111</v>
      </c>
      <c r="AG13" s="274"/>
      <c r="AH13" s="263">
        <f>COUNTIF(H13:AE13,"○")*3+COUNTIF(H13:AE13,"△")*1</f>
        <v>0</v>
      </c>
      <c r="AI13" s="264"/>
      <c r="AJ13" s="263">
        <f>P6+P10+Q14+T14+W14+Z14+AC14</f>
        <v>0</v>
      </c>
      <c r="AK13" s="264"/>
      <c r="AL13" s="263">
        <f>N6+N10+S14+V14+Y14+AB14+AE14</f>
        <v>0</v>
      </c>
      <c r="AM13" s="264"/>
      <c r="AN13" s="263">
        <f>AJ13-AL13</f>
        <v>0</v>
      </c>
      <c r="AO13" s="264"/>
      <c r="AP13" s="263">
        <f>RANK(AR13,($AR$5,$AR$9,$AR$13,$AR$17,$AR$21,$AR$25,$AR$29,$AR$33))</f>
        <v>1</v>
      </c>
      <c r="AQ13" s="265"/>
      <c r="AR13" s="79">
        <f t="shared" si="0"/>
        <v>0</v>
      </c>
    </row>
    <row r="14" spans="2:44" ht="18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105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80"/>
      <c r="X14" s="81" t="s">
        <v>105</v>
      </c>
      <c r="Y14" s="82"/>
      <c r="Z14" s="80"/>
      <c r="AA14" s="81" t="s">
        <v>105</v>
      </c>
      <c r="AB14" s="82"/>
      <c r="AC14" s="80"/>
      <c r="AD14" s="81" t="s">
        <v>105</v>
      </c>
      <c r="AE14" s="82"/>
      <c r="AF14" s="256" t="s">
        <v>112</v>
      </c>
      <c r="AG14" s="257"/>
      <c r="AH14" s="258">
        <f>+COUNTIF(H15:AE15,"○")*3+COUNTIF(H15:AE15,"△")*1</f>
        <v>0</v>
      </c>
      <c r="AI14" s="259"/>
      <c r="AJ14" s="258">
        <f>+P8+P12+Q16+T16+W16+Z16+AC16</f>
        <v>0</v>
      </c>
      <c r="AK14" s="259"/>
      <c r="AL14" s="258">
        <f>+N8+N12+S16+V16+Y16+AB16+AE16</f>
        <v>0</v>
      </c>
      <c r="AM14" s="259"/>
      <c r="AN14" s="258">
        <f>AJ14-AL14</f>
        <v>0</v>
      </c>
      <c r="AO14" s="259"/>
      <c r="AP14" s="258">
        <f>RANK(AR14,($AR$6,$AR$10,$AR$14,$AR$18,$AR$22,$AR$26,$AR$30,$AR$34))</f>
        <v>1</v>
      </c>
      <c r="AQ14" s="260"/>
      <c r="AR14" s="79">
        <f t="shared" si="0"/>
        <v>0</v>
      </c>
    </row>
    <row r="15" spans="2:44" ht="18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6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95"/>
      <c r="X15" s="84" t="str">
        <f>IF(ISBLANK(W16),"",IF(W16-Y16&gt;0,"○",IF(W16-Y16=0,"△","●")))</f>
        <v/>
      </c>
      <c r="Y15" s="97"/>
      <c r="Z15" s="95"/>
      <c r="AA15" s="84" t="str">
        <f>IF(ISBLANK(Z16),"",IF(Z16-AB16&gt;0,"○",IF(Z16-AB16=0,"△","●")))</f>
        <v/>
      </c>
      <c r="AB15" s="97"/>
      <c r="AC15" s="95"/>
      <c r="AD15" s="84" t="str">
        <f>IF(ISBLANK(AC16),"",IF(AC16-AE16&gt;0,"○",IF(AC16-AE16=0,"△","●")))</f>
        <v/>
      </c>
      <c r="AE15" s="97"/>
      <c r="AF15" s="261" t="s">
        <v>107</v>
      </c>
      <c r="AG15" s="262"/>
      <c r="AH15" s="263">
        <f>AH13+AH14</f>
        <v>0</v>
      </c>
      <c r="AI15" s="264"/>
      <c r="AJ15" s="263">
        <f>AJ13+AJ14</f>
        <v>0</v>
      </c>
      <c r="AK15" s="264"/>
      <c r="AL15" s="263">
        <f>AL13+AL14</f>
        <v>0</v>
      </c>
      <c r="AM15" s="264"/>
      <c r="AN15" s="263">
        <f>AN13+AN14</f>
        <v>0</v>
      </c>
      <c r="AO15" s="264"/>
      <c r="AP15" s="263">
        <f>RANK(AR15,($AR$7,$AR$11,$AR$15,$AR$19,$AR$23,$AR$27,$AR$31,$AR$35))</f>
        <v>1</v>
      </c>
      <c r="AQ15" s="265"/>
      <c r="AR15" s="79">
        <f t="shared" si="0"/>
        <v>0</v>
      </c>
    </row>
    <row r="16" spans="2:44" ht="18" customHeight="1">
      <c r="B16" s="232"/>
      <c r="C16" s="239"/>
      <c r="D16" s="240"/>
      <c r="E16" s="240"/>
      <c r="F16" s="240"/>
      <c r="G16" s="241"/>
      <c r="H16" s="98" t="str">
        <f>IF(P8="","",P8)</f>
        <v/>
      </c>
      <c r="I16" s="89" t="s">
        <v>105</v>
      </c>
      <c r="J16" s="99" t="str">
        <f>IF(N8="","",N8)</f>
        <v/>
      </c>
      <c r="K16" s="101" t="str">
        <f>IF(P12="","",P12)</f>
        <v/>
      </c>
      <c r="L16" s="89" t="s">
        <v>105</v>
      </c>
      <c r="M16" s="99" t="str">
        <f>IF(N12="","",N12)</f>
        <v/>
      </c>
      <c r="N16" s="248"/>
      <c r="O16" s="249"/>
      <c r="P16" s="250"/>
      <c r="Q16" s="88"/>
      <c r="R16" s="89" t="s">
        <v>113</v>
      </c>
      <c r="S16" s="90"/>
      <c r="T16" s="88"/>
      <c r="U16" s="89" t="s">
        <v>113</v>
      </c>
      <c r="V16" s="90"/>
      <c r="W16" s="88"/>
      <c r="X16" s="89" t="s">
        <v>113</v>
      </c>
      <c r="Y16" s="90"/>
      <c r="Z16" s="88"/>
      <c r="AA16" s="89" t="s">
        <v>113</v>
      </c>
      <c r="AB16" s="90"/>
      <c r="AC16" s="88"/>
      <c r="AD16" s="89" t="s">
        <v>113</v>
      </c>
      <c r="AE16" s="90"/>
      <c r="AF16" s="261"/>
      <c r="AG16" s="262"/>
      <c r="AH16" s="263"/>
      <c r="AI16" s="264"/>
      <c r="AJ16" s="263"/>
      <c r="AK16" s="264"/>
      <c r="AL16" s="263"/>
      <c r="AM16" s="264"/>
      <c r="AN16" s="263"/>
      <c r="AO16" s="264"/>
      <c r="AP16" s="263"/>
      <c r="AQ16" s="265"/>
      <c r="AR16" s="79">
        <f t="shared" si="0"/>
        <v>0</v>
      </c>
    </row>
    <row r="17" spans="2:44" ht="18" customHeight="1">
      <c r="B17" s="231" t="s">
        <v>115</v>
      </c>
      <c r="C17" s="236" t="s">
        <v>228</v>
      </c>
      <c r="D17" s="237"/>
      <c r="E17" s="237"/>
      <c r="F17" s="237"/>
      <c r="G17" s="238"/>
      <c r="H17" s="86"/>
      <c r="I17" s="81" t="str">
        <f>IF(H18="","",IF(H18-J18&gt;0,"○",IF(H18-J18=0,"△","●")))</f>
        <v/>
      </c>
      <c r="J17" s="87"/>
      <c r="K17" s="86"/>
      <c r="L17" s="81" t="str">
        <f>IF(K18="","",IF(K18-M18&gt;0,"○",IF(K18-M18=0,"△","●")))</f>
        <v/>
      </c>
      <c r="M17" s="87"/>
      <c r="N17" s="86"/>
      <c r="O17" s="81" t="str">
        <f>IF(N18="","",IF(N18-P18&gt;0,"○",IF(N18-P18=0,"△","●")))</f>
        <v/>
      </c>
      <c r="P17" s="102"/>
      <c r="Q17" s="270"/>
      <c r="R17" s="271"/>
      <c r="S17" s="272"/>
      <c r="T17" s="86"/>
      <c r="U17" s="81" t="str">
        <f>IF(ISBLANK(T18),"",IF(T18-V18&gt;0,"○",IF(T18-V18=0,"△","●")))</f>
        <v/>
      </c>
      <c r="V17" s="87"/>
      <c r="W17" s="86"/>
      <c r="X17" s="81" t="str">
        <f>IF(ISBLANK(W18),"",IF(W18-Y18&gt;0,"○",IF(W18-Y18=0,"△","●")))</f>
        <v/>
      </c>
      <c r="Y17" s="87"/>
      <c r="Z17" s="86"/>
      <c r="AA17" s="81" t="str">
        <f>IF(ISBLANK(Z18),"",IF(Z18-AB18&gt;0,"○",IF(Z18-AB18=0,"△","●")))</f>
        <v/>
      </c>
      <c r="AB17" s="87"/>
      <c r="AC17" s="86"/>
      <c r="AD17" s="81" t="str">
        <f>IF(ISBLANK(AC18),"",IF(AC18-AE18&gt;0,"○",IF(AC18-AE18=0,"△","●")))</f>
        <v/>
      </c>
      <c r="AE17" s="87"/>
      <c r="AF17" s="273" t="s">
        <v>111</v>
      </c>
      <c r="AG17" s="274"/>
      <c r="AH17" s="286">
        <f>COUNTIF(H17:AE17,"○")*3+COUNTIF(H17:AE17,"△")*1</f>
        <v>0</v>
      </c>
      <c r="AI17" s="287"/>
      <c r="AJ17" s="286">
        <f>S6+S10+S14+T18+W18+Z18+AC18</f>
        <v>0</v>
      </c>
      <c r="AK17" s="287"/>
      <c r="AL17" s="286">
        <f>Q6+Q10+Q14+V18+Y18+AB18+AE18</f>
        <v>0</v>
      </c>
      <c r="AM17" s="287"/>
      <c r="AN17" s="286">
        <f>AJ17-AL17</f>
        <v>0</v>
      </c>
      <c r="AO17" s="287"/>
      <c r="AP17" s="286">
        <f>RANK(AR17,($AR$5,$AR$9,$AR$13,$AR$17,$AR$21,$AR$25,$AR$29,$AR$33))</f>
        <v>1</v>
      </c>
      <c r="AQ17" s="288"/>
      <c r="AR17" s="79">
        <f t="shared" si="0"/>
        <v>0</v>
      </c>
    </row>
    <row r="18" spans="2:44" ht="18" customHeight="1">
      <c r="B18" s="231"/>
      <c r="C18" s="236"/>
      <c r="D18" s="237"/>
      <c r="E18" s="237"/>
      <c r="F18" s="237"/>
      <c r="G18" s="238"/>
      <c r="H18" s="100" t="str">
        <f>IF(S6="","",S6)</f>
        <v/>
      </c>
      <c r="I18" s="81" t="s">
        <v>105</v>
      </c>
      <c r="J18" s="87" t="str">
        <f>IF(Q6="","",Q6)</f>
        <v/>
      </c>
      <c r="K18" s="100" t="str">
        <f>IF(S10="","",S10)</f>
        <v/>
      </c>
      <c r="L18" s="81" t="s">
        <v>105</v>
      </c>
      <c r="M18" s="87" t="str">
        <f>IF(Q10="","",Q10)</f>
        <v/>
      </c>
      <c r="N18" s="100" t="str">
        <f>IF(S14="","",S14)</f>
        <v/>
      </c>
      <c r="O18" s="81" t="s">
        <v>113</v>
      </c>
      <c r="P18" s="87" t="str">
        <f>IF(Q14="","",Q14)</f>
        <v/>
      </c>
      <c r="Q18" s="245"/>
      <c r="R18" s="246"/>
      <c r="S18" s="247"/>
      <c r="T18" s="80"/>
      <c r="U18" s="81" t="s">
        <v>105</v>
      </c>
      <c r="V18" s="82"/>
      <c r="W18" s="80"/>
      <c r="X18" s="81" t="s">
        <v>105</v>
      </c>
      <c r="Y18" s="82"/>
      <c r="Z18" s="80"/>
      <c r="AA18" s="81" t="s">
        <v>105</v>
      </c>
      <c r="AB18" s="82"/>
      <c r="AC18" s="80"/>
      <c r="AD18" s="81" t="s">
        <v>105</v>
      </c>
      <c r="AE18" s="82"/>
      <c r="AF18" s="256" t="s">
        <v>112</v>
      </c>
      <c r="AG18" s="257"/>
      <c r="AH18" s="258">
        <f>+COUNTIF(H19:AE19,"○")*3+COUNTIF(H19:AE19,"△")*1</f>
        <v>0</v>
      </c>
      <c r="AI18" s="259"/>
      <c r="AJ18" s="258">
        <f>S8+S12+S16+T20+W20+Z20+AC20</f>
        <v>0</v>
      </c>
      <c r="AK18" s="259"/>
      <c r="AL18" s="258">
        <f>+Q8+Q12+Q16+V20+Y20+AB20+AE20</f>
        <v>0</v>
      </c>
      <c r="AM18" s="259"/>
      <c r="AN18" s="258">
        <f>AJ18-AL18</f>
        <v>0</v>
      </c>
      <c r="AO18" s="259"/>
      <c r="AP18" s="258">
        <f>RANK(AR18,($AR$6,$AR$10,$AR$14,$AR$18,$AR$22,$AR$26,$AR$30,$AR$34))</f>
        <v>1</v>
      </c>
      <c r="AQ18" s="260"/>
      <c r="AR18" s="79">
        <f t="shared" si="0"/>
        <v>0</v>
      </c>
    </row>
    <row r="19" spans="2:44" ht="18" customHeight="1">
      <c r="B19" s="231"/>
      <c r="C19" s="236"/>
      <c r="D19" s="237"/>
      <c r="E19" s="237"/>
      <c r="F19" s="237"/>
      <c r="G19" s="238"/>
      <c r="H19" s="95"/>
      <c r="I19" s="84" t="str">
        <f>IF(H20="","",IF(H20-J20&gt;0,"○",IF(H20-J20=0,"△","●")))</f>
        <v/>
      </c>
      <c r="J19" s="97"/>
      <c r="K19" s="95"/>
      <c r="L19" s="84" t="str">
        <f>IF(K20="","",IF(K20-M20&gt;0,"○",IF(K20-M20=0,"△","●")))</f>
        <v/>
      </c>
      <c r="M19" s="97"/>
      <c r="N19" s="95"/>
      <c r="O19" s="84" t="str">
        <f>IF(N20="","",IF(N20-P20&gt;0,"○",IF(N20-P20=0,"△","●")))</f>
        <v/>
      </c>
      <c r="P19" s="96"/>
      <c r="Q19" s="245"/>
      <c r="R19" s="246"/>
      <c r="S19" s="247"/>
      <c r="T19" s="95"/>
      <c r="U19" s="84" t="str">
        <f>IF(ISBLANK(T20),"",IF(T20-V20&gt;0,"○",IF(T20-V20=0,"△","●")))</f>
        <v/>
      </c>
      <c r="V19" s="97"/>
      <c r="W19" s="95"/>
      <c r="X19" s="84" t="str">
        <f>IF(ISBLANK(W20),"",IF(W20-Y20&gt;0,"○",IF(W20-Y20=0,"△","●")))</f>
        <v/>
      </c>
      <c r="Y19" s="97"/>
      <c r="Z19" s="95"/>
      <c r="AA19" s="84" t="str">
        <f>IF(ISBLANK(Z20),"",IF(Z20-AB20&gt;0,"○",IF(Z20-AB20=0,"△","●")))</f>
        <v/>
      </c>
      <c r="AB19" s="97"/>
      <c r="AC19" s="95"/>
      <c r="AD19" s="84" t="str">
        <f>IF(ISBLANK(AC20),"",IF(AC20-AE20&gt;0,"○",IF(AC20-AE20=0,"△","●")))</f>
        <v/>
      </c>
      <c r="AE19" s="97"/>
      <c r="AF19" s="261" t="s">
        <v>107</v>
      </c>
      <c r="AG19" s="262"/>
      <c r="AH19" s="263">
        <f>AH17+AH18</f>
        <v>0</v>
      </c>
      <c r="AI19" s="264"/>
      <c r="AJ19" s="263">
        <f>AJ17+AJ18</f>
        <v>0</v>
      </c>
      <c r="AK19" s="264"/>
      <c r="AL19" s="263">
        <f>AL17+AL18</f>
        <v>0</v>
      </c>
      <c r="AM19" s="264"/>
      <c r="AN19" s="263">
        <f>AN17+AN18</f>
        <v>0</v>
      </c>
      <c r="AO19" s="264"/>
      <c r="AP19" s="263">
        <f>RANK(AR19,($AR$7,$AR$11,$AR$15,$AR$19,$AR$23,$AR$27,$AR$31,$AR$35))</f>
        <v>1</v>
      </c>
      <c r="AQ19" s="265"/>
      <c r="AR19" s="79">
        <f t="shared" si="0"/>
        <v>0</v>
      </c>
    </row>
    <row r="20" spans="2:44" ht="18" customHeight="1">
      <c r="B20" s="231"/>
      <c r="C20" s="239"/>
      <c r="D20" s="240"/>
      <c r="E20" s="240"/>
      <c r="F20" s="240"/>
      <c r="G20" s="241"/>
      <c r="H20" s="86" t="str">
        <f>IF(S8="","",S8)</f>
        <v/>
      </c>
      <c r="I20" s="81" t="s">
        <v>105</v>
      </c>
      <c r="J20" s="87" t="str">
        <f>IF(Q8="","",Q8)</f>
        <v/>
      </c>
      <c r="K20" s="100" t="str">
        <f>IF(S12="","",S12)</f>
        <v/>
      </c>
      <c r="L20" s="81" t="s">
        <v>105</v>
      </c>
      <c r="M20" s="87" t="str">
        <f>IF(Q12="","",Q12)</f>
        <v/>
      </c>
      <c r="N20" s="100" t="str">
        <f>IF(S16="","",S16)</f>
        <v/>
      </c>
      <c r="O20" s="81" t="s">
        <v>113</v>
      </c>
      <c r="P20" s="87" t="str">
        <f>IF(Q16="","",Q16)</f>
        <v/>
      </c>
      <c r="Q20" s="248"/>
      <c r="R20" s="249"/>
      <c r="S20" s="250"/>
      <c r="T20" s="80"/>
      <c r="U20" s="81" t="s">
        <v>113</v>
      </c>
      <c r="V20" s="82"/>
      <c r="W20" s="80"/>
      <c r="X20" s="81" t="s">
        <v>113</v>
      </c>
      <c r="Y20" s="82"/>
      <c r="Z20" s="80"/>
      <c r="AA20" s="81" t="s">
        <v>113</v>
      </c>
      <c r="AB20" s="82"/>
      <c r="AC20" s="80"/>
      <c r="AD20" s="81" t="s">
        <v>113</v>
      </c>
      <c r="AE20" s="82"/>
      <c r="AF20" s="277"/>
      <c r="AG20" s="278"/>
      <c r="AH20" s="281"/>
      <c r="AI20" s="282"/>
      <c r="AJ20" s="281"/>
      <c r="AK20" s="282"/>
      <c r="AL20" s="281"/>
      <c r="AM20" s="282"/>
      <c r="AN20" s="281"/>
      <c r="AO20" s="282"/>
      <c r="AP20" s="281"/>
      <c r="AQ20" s="285"/>
      <c r="AR20" s="79">
        <f t="shared" si="0"/>
        <v>0</v>
      </c>
    </row>
    <row r="21" spans="2:44" ht="18" customHeight="1">
      <c r="B21" s="266" t="s">
        <v>116</v>
      </c>
      <c r="C21" s="267" t="s">
        <v>137</v>
      </c>
      <c r="D21" s="268"/>
      <c r="E21" s="268"/>
      <c r="F21" s="268"/>
      <c r="G21" s="269"/>
      <c r="H21" s="91"/>
      <c r="I21" s="92" t="str">
        <f>IF(H22="","",IF(H22-J22&gt;0,"○",IF(H22-J22=0,"△","●")))</f>
        <v/>
      </c>
      <c r="J21" s="94"/>
      <c r="K21" s="91"/>
      <c r="L21" s="92" t="str">
        <f>IF(K22="","",IF(K22-M22&gt;0,"○",IF(K22-M22=0,"△","●")))</f>
        <v/>
      </c>
      <c r="M21" s="94"/>
      <c r="N21" s="91"/>
      <c r="O21" s="92" t="str">
        <f>IF(N22="","",IF(N22-P22&gt;0,"○",IF(N22-P22=0,"△","●")))</f>
        <v/>
      </c>
      <c r="P21" s="94"/>
      <c r="Q21" s="91"/>
      <c r="R21" s="92" t="str">
        <f>IF(Q22="","",IF(Q22-S22&gt;0,"○",IF(Q22-S22=0,"△","●")))</f>
        <v/>
      </c>
      <c r="S21" s="93"/>
      <c r="T21" s="270"/>
      <c r="U21" s="271"/>
      <c r="V21" s="272"/>
      <c r="W21" s="91"/>
      <c r="X21" s="92" t="str">
        <f>IF(ISBLANK(W22),"",IF(W22-Y22&gt;0,"○",IF(W22-Y22=0,"△","●")))</f>
        <v/>
      </c>
      <c r="Y21" s="94"/>
      <c r="Z21" s="91"/>
      <c r="AA21" s="92" t="str">
        <f>IF(ISBLANK(Z22),"",IF(Z22-AB22&gt;0,"○",IF(Z22-AB22=0,"△","●")))</f>
        <v/>
      </c>
      <c r="AB21" s="94"/>
      <c r="AC21" s="91"/>
      <c r="AD21" s="92" t="str">
        <f>IF(ISBLANK(AC22),"",IF(AC22-AE22&gt;0,"○",IF(AC22-AE22=0,"△","●")))</f>
        <v/>
      </c>
      <c r="AE21" s="94"/>
      <c r="AF21" s="261" t="s">
        <v>111</v>
      </c>
      <c r="AG21" s="262"/>
      <c r="AH21" s="263">
        <f>COUNTIF(H21:AE21,"○")*3+COUNTIF(H21:AE21,"△")*1</f>
        <v>0</v>
      </c>
      <c r="AI21" s="264"/>
      <c r="AJ21" s="263">
        <f>V6+V10+V14+V18+W22+Z22+AC22</f>
        <v>0</v>
      </c>
      <c r="AK21" s="264"/>
      <c r="AL21" s="263">
        <f>T6+T10+T14+T18+Y22+AB22+AE22</f>
        <v>0</v>
      </c>
      <c r="AM21" s="264"/>
      <c r="AN21" s="263">
        <f>AJ21-AL21</f>
        <v>0</v>
      </c>
      <c r="AO21" s="264"/>
      <c r="AP21" s="263">
        <f>RANK(AR21,($AR$5,$AR$9,$AR$13,$AR$17,$AR$21,$AR$25,$AR$29,$AR$33))</f>
        <v>1</v>
      </c>
      <c r="AQ21" s="265"/>
      <c r="AR21" s="79">
        <f t="shared" si="0"/>
        <v>0</v>
      </c>
    </row>
    <row r="22" spans="2:44" ht="18" customHeight="1">
      <c r="B22" s="231"/>
      <c r="C22" s="236"/>
      <c r="D22" s="237"/>
      <c r="E22" s="237"/>
      <c r="F22" s="237"/>
      <c r="G22" s="238"/>
      <c r="H22" s="103" t="str">
        <f>IF(V6="","",V6)</f>
        <v/>
      </c>
      <c r="I22" s="104" t="s">
        <v>105</v>
      </c>
      <c r="J22" s="105" t="str">
        <f>IF(T6="","",T6)</f>
        <v/>
      </c>
      <c r="K22" s="106" t="str">
        <f>IF(V10="","",V10)</f>
        <v/>
      </c>
      <c r="L22" s="104" t="s">
        <v>105</v>
      </c>
      <c r="M22" s="105" t="str">
        <f>IF(T10="","",T10)</f>
        <v/>
      </c>
      <c r="N22" s="106" t="str">
        <f>IF(V14="","",V14)</f>
        <v/>
      </c>
      <c r="O22" s="104" t="s">
        <v>113</v>
      </c>
      <c r="P22" s="105" t="str">
        <f>IF(T14="","",T14)</f>
        <v/>
      </c>
      <c r="Q22" s="106" t="str">
        <f>IF(V18="","",V18)</f>
        <v/>
      </c>
      <c r="R22" s="104" t="s">
        <v>113</v>
      </c>
      <c r="S22" s="105" t="str">
        <f>IF(T18="","",T18)</f>
        <v/>
      </c>
      <c r="T22" s="245"/>
      <c r="U22" s="246"/>
      <c r="V22" s="247"/>
      <c r="W22" s="107"/>
      <c r="X22" s="104" t="s">
        <v>105</v>
      </c>
      <c r="Y22" s="108"/>
      <c r="Z22" s="107"/>
      <c r="AA22" s="104" t="s">
        <v>105</v>
      </c>
      <c r="AB22" s="108"/>
      <c r="AC22" s="107"/>
      <c r="AD22" s="104" t="s">
        <v>105</v>
      </c>
      <c r="AE22" s="108"/>
      <c r="AF22" s="256" t="s">
        <v>112</v>
      </c>
      <c r="AG22" s="257"/>
      <c r="AH22" s="258">
        <f>+COUNTIF(H23:AE23,"○")*3+COUNTIF(H23:AE23,"△")*1</f>
        <v>0</v>
      </c>
      <c r="AI22" s="259"/>
      <c r="AJ22" s="258">
        <f>+V8+V12+V16+V20+W24+Z24+AC24</f>
        <v>0</v>
      </c>
      <c r="AK22" s="259"/>
      <c r="AL22" s="258">
        <f>+T8+T12+T16+T20+Y24+AB24+AE24</f>
        <v>0</v>
      </c>
      <c r="AM22" s="259"/>
      <c r="AN22" s="258">
        <f>AJ22-AL22</f>
        <v>0</v>
      </c>
      <c r="AO22" s="259"/>
      <c r="AP22" s="258">
        <f>RANK(AR22,($AR$6,$AR$10,$AR$14,$AR$18,$AR$22,$AR$26,$AR$30,$AR$34))</f>
        <v>1</v>
      </c>
      <c r="AQ22" s="260"/>
      <c r="AR22" s="79">
        <f t="shared" si="0"/>
        <v>0</v>
      </c>
    </row>
    <row r="23" spans="2:44" ht="18" customHeight="1">
      <c r="B23" s="231"/>
      <c r="C23" s="236"/>
      <c r="D23" s="237"/>
      <c r="E23" s="237"/>
      <c r="F23" s="237"/>
      <c r="G23" s="238"/>
      <c r="H23" s="86"/>
      <c r="I23" s="81" t="str">
        <f>IF(H24="","",IF(H24-J24&gt;0,"○",IF(H24-J24=0,"△","●")))</f>
        <v/>
      </c>
      <c r="J23" s="87"/>
      <c r="K23" s="86"/>
      <c r="L23" s="81" t="str">
        <f>IF(K24="","",IF(K24-M24&gt;0,"○",IF(K24-M24=0,"△","●")))</f>
        <v/>
      </c>
      <c r="M23" s="87"/>
      <c r="N23" s="86"/>
      <c r="O23" s="81" t="str">
        <f>IF(N24="","",IF(N24-P24&gt;0,"○",IF(N24-P24=0,"△","●")))</f>
        <v/>
      </c>
      <c r="P23" s="87"/>
      <c r="Q23" s="86"/>
      <c r="R23" s="81" t="str">
        <f>IF(Q24="","",IF(Q24-S24&gt;0,"○",IF(Q24-S24=0,"△","●")))</f>
        <v/>
      </c>
      <c r="S23" s="102"/>
      <c r="T23" s="245"/>
      <c r="U23" s="246"/>
      <c r="V23" s="247"/>
      <c r="W23" s="86"/>
      <c r="X23" s="81" t="str">
        <f>IF(ISBLANK(W24),"",IF(W24-Y24&gt;0,"○",IF(W24-Y24=0,"△","●")))</f>
        <v/>
      </c>
      <c r="Y23" s="87"/>
      <c r="Z23" s="86"/>
      <c r="AA23" s="81" t="str">
        <f>IF(ISBLANK(Z24),"",IF(Z24-AB24&gt;0,"○",IF(Z24-AB24=0,"△","●")))</f>
        <v/>
      </c>
      <c r="AB23" s="87"/>
      <c r="AC23" s="86"/>
      <c r="AD23" s="81" t="str">
        <f>IF(ISBLANK(AC24),"",IF(AC24-AE24&gt;0,"○",IF(AC24-AE24=0,"△","●")))</f>
        <v/>
      </c>
      <c r="AE23" s="87"/>
      <c r="AF23" s="261" t="s">
        <v>107</v>
      </c>
      <c r="AG23" s="262"/>
      <c r="AH23" s="263">
        <f>AH21+AH22</f>
        <v>0</v>
      </c>
      <c r="AI23" s="264"/>
      <c r="AJ23" s="263">
        <f>AJ21+AJ22</f>
        <v>0</v>
      </c>
      <c r="AK23" s="264"/>
      <c r="AL23" s="263">
        <f>AL21+AL22</f>
        <v>0</v>
      </c>
      <c r="AM23" s="264"/>
      <c r="AN23" s="263">
        <f>AN21+AN22</f>
        <v>0</v>
      </c>
      <c r="AO23" s="264"/>
      <c r="AP23" s="263">
        <f>RANK(AR23,($AR$7,$AR$11,$AR$15,$AR$19,$AR$23,$AR$27,$AR$31,$AR$35))</f>
        <v>1</v>
      </c>
      <c r="AQ23" s="265"/>
      <c r="AR23" s="79">
        <f t="shared" si="0"/>
        <v>0</v>
      </c>
    </row>
    <row r="24" spans="2:44" ht="18" customHeight="1">
      <c r="B24" s="232"/>
      <c r="C24" s="239"/>
      <c r="D24" s="240"/>
      <c r="E24" s="240"/>
      <c r="F24" s="240"/>
      <c r="G24" s="241"/>
      <c r="H24" s="98" t="str">
        <f>IF(V8="","",V8)</f>
        <v/>
      </c>
      <c r="I24" s="89" t="s">
        <v>105</v>
      </c>
      <c r="J24" s="99" t="str">
        <f>IF(T8="","",T8)</f>
        <v/>
      </c>
      <c r="K24" s="101" t="str">
        <f>IF(V12="","",V12)</f>
        <v/>
      </c>
      <c r="L24" s="89" t="s">
        <v>105</v>
      </c>
      <c r="M24" s="99" t="str">
        <f>IF(T12="","",T12)</f>
        <v/>
      </c>
      <c r="N24" s="101" t="str">
        <f>IF(V16="","",V16)</f>
        <v/>
      </c>
      <c r="O24" s="89" t="s">
        <v>113</v>
      </c>
      <c r="P24" s="99" t="str">
        <f>IF(T16="","",T16)</f>
        <v/>
      </c>
      <c r="Q24" s="101" t="str">
        <f>IF(V20="","",V20)</f>
        <v/>
      </c>
      <c r="R24" s="89" t="s">
        <v>113</v>
      </c>
      <c r="S24" s="99" t="str">
        <f>IF(T20="","",T20)</f>
        <v/>
      </c>
      <c r="T24" s="248"/>
      <c r="U24" s="249"/>
      <c r="V24" s="250"/>
      <c r="W24" s="88"/>
      <c r="X24" s="89" t="s">
        <v>113</v>
      </c>
      <c r="Y24" s="90"/>
      <c r="Z24" s="88"/>
      <c r="AA24" s="89" t="s">
        <v>113</v>
      </c>
      <c r="AB24" s="90"/>
      <c r="AC24" s="88"/>
      <c r="AD24" s="89" t="s">
        <v>113</v>
      </c>
      <c r="AE24" s="90"/>
      <c r="AF24" s="261"/>
      <c r="AG24" s="262"/>
      <c r="AH24" s="263"/>
      <c r="AI24" s="264"/>
      <c r="AJ24" s="263"/>
      <c r="AK24" s="264"/>
      <c r="AL24" s="263"/>
      <c r="AM24" s="264"/>
      <c r="AN24" s="263"/>
      <c r="AO24" s="264"/>
      <c r="AP24" s="263"/>
      <c r="AQ24" s="265"/>
      <c r="AR24" s="79">
        <f t="shared" si="0"/>
        <v>0</v>
      </c>
    </row>
    <row r="25" spans="2:44" ht="18" customHeight="1">
      <c r="B25" s="231" t="s">
        <v>117</v>
      </c>
      <c r="C25" s="267" t="s">
        <v>229</v>
      </c>
      <c r="D25" s="268"/>
      <c r="E25" s="268"/>
      <c r="F25" s="268"/>
      <c r="G25" s="269"/>
      <c r="H25" s="86"/>
      <c r="I25" s="81" t="str">
        <f>IF(H26="","",IF(H26-J26&gt;0,"○",IF(H26-J26=0,"△","●")))</f>
        <v/>
      </c>
      <c r="J25" s="87"/>
      <c r="K25" s="86"/>
      <c r="L25" s="81" t="str">
        <f>IF(K26="","",IF(K26-M26&gt;0,"○",IF(K26-M26=0,"△","●")))</f>
        <v/>
      </c>
      <c r="M25" s="87"/>
      <c r="N25" s="86"/>
      <c r="O25" s="81" t="str">
        <f>IF(N26="","",IF(N26-P26&gt;0,"○",IF(N26-P26=0,"△","●")))</f>
        <v/>
      </c>
      <c r="P25" s="87"/>
      <c r="Q25" s="86"/>
      <c r="R25" s="81" t="str">
        <f>IF(Q26="","",IF(Q26-S26&gt;0,"○",IF(Q26-S26=0,"△","●")))</f>
        <v/>
      </c>
      <c r="S25" s="87"/>
      <c r="T25" s="86"/>
      <c r="U25" s="81" t="str">
        <f>IF(T26="","",IF(T26-V26&gt;0,"○",IF(T26-V26=0,"△","●")))</f>
        <v/>
      </c>
      <c r="V25" s="102"/>
      <c r="W25" s="270"/>
      <c r="X25" s="271"/>
      <c r="Y25" s="272"/>
      <c r="Z25" s="86"/>
      <c r="AA25" s="81" t="str">
        <f>IF(ISBLANK(Z26),"",IF(Z26-AB26&gt;0,"○",IF(Z26-AB26=0,"△","●")))</f>
        <v/>
      </c>
      <c r="AB25" s="87"/>
      <c r="AC25" s="86"/>
      <c r="AD25" s="81" t="str">
        <f>IF(ISBLANK(AC26),"",IF(AC26-AE26&gt;0,"○",IF(AC26-AE26=0,"△","●")))</f>
        <v/>
      </c>
      <c r="AE25" s="87"/>
      <c r="AF25" s="273" t="s">
        <v>111</v>
      </c>
      <c r="AG25" s="274"/>
      <c r="AH25" s="286">
        <f>COUNTIF(H25:AE25,"○")*3+COUNTIF(H25:AE25,"△")*1</f>
        <v>0</v>
      </c>
      <c r="AI25" s="287"/>
      <c r="AJ25" s="286">
        <f>Y6+Y10+Y14+Y18+Y22+Z26+AC26</f>
        <v>0</v>
      </c>
      <c r="AK25" s="287"/>
      <c r="AL25" s="286">
        <f>W6+W10+W14+W18+W22+AB26+AE26</f>
        <v>0</v>
      </c>
      <c r="AM25" s="287"/>
      <c r="AN25" s="286">
        <f>AJ25-AL25</f>
        <v>0</v>
      </c>
      <c r="AO25" s="287"/>
      <c r="AP25" s="286">
        <f>RANK(AR25,($AR$5,$AR$9,$AR$13,$AR$17,$AR$21,$AR$25,$AR$29,$AR$33))</f>
        <v>1</v>
      </c>
      <c r="AQ25" s="288"/>
      <c r="AR25" s="79">
        <f t="shared" si="0"/>
        <v>0</v>
      </c>
    </row>
    <row r="26" spans="2:44" ht="18" customHeight="1">
      <c r="B26" s="231"/>
      <c r="C26" s="236"/>
      <c r="D26" s="237"/>
      <c r="E26" s="237"/>
      <c r="F26" s="237"/>
      <c r="G26" s="238"/>
      <c r="H26" s="100" t="str">
        <f>IF(Y6="","",Y6)</f>
        <v/>
      </c>
      <c r="I26" s="81" t="s">
        <v>105</v>
      </c>
      <c r="J26" s="87" t="str">
        <f>IF(W6="","",W6)</f>
        <v/>
      </c>
      <c r="K26" s="86" t="str">
        <f>IF(Y10="","",Y10)</f>
        <v/>
      </c>
      <c r="L26" s="81" t="s">
        <v>105</v>
      </c>
      <c r="M26" s="87" t="str">
        <f>IF(W10="","",W10)</f>
        <v/>
      </c>
      <c r="N26" s="100" t="str">
        <f>IF(Y14="","",Y14)</f>
        <v/>
      </c>
      <c r="O26" s="81" t="s">
        <v>113</v>
      </c>
      <c r="P26" s="87" t="str">
        <f>IF(W14="","",W14)</f>
        <v/>
      </c>
      <c r="Q26" s="100" t="str">
        <f>IF(Y18="","",Y18)</f>
        <v/>
      </c>
      <c r="R26" s="81" t="s">
        <v>113</v>
      </c>
      <c r="S26" s="87" t="str">
        <f>IF(W18="","",W18)</f>
        <v/>
      </c>
      <c r="T26" s="100" t="str">
        <f>IF(Y22="","",Y22)</f>
        <v/>
      </c>
      <c r="U26" s="81" t="s">
        <v>113</v>
      </c>
      <c r="V26" s="87" t="str">
        <f>IF(W22="","",W22)</f>
        <v/>
      </c>
      <c r="W26" s="245"/>
      <c r="X26" s="246"/>
      <c r="Y26" s="247"/>
      <c r="Z26" s="80"/>
      <c r="AA26" s="81" t="s">
        <v>105</v>
      </c>
      <c r="AB26" s="82"/>
      <c r="AC26" s="80"/>
      <c r="AD26" s="81" t="s">
        <v>105</v>
      </c>
      <c r="AE26" s="82"/>
      <c r="AF26" s="256" t="s">
        <v>112</v>
      </c>
      <c r="AG26" s="257"/>
      <c r="AH26" s="258">
        <f>COUNTIF(H27:AE27,"○")*3+COUNTIF(H27:AE27,"△")*1</f>
        <v>0</v>
      </c>
      <c r="AI26" s="259"/>
      <c r="AJ26" s="258">
        <f>+Y8+Y12+Y16+Y20+Y24+Z28+AC28</f>
        <v>0</v>
      </c>
      <c r="AK26" s="259"/>
      <c r="AL26" s="258">
        <f>+W8+W12+W16+W20+W24+AB28+AE28</f>
        <v>0</v>
      </c>
      <c r="AM26" s="259"/>
      <c r="AN26" s="258">
        <f>AJ26-AL26</f>
        <v>0</v>
      </c>
      <c r="AO26" s="259"/>
      <c r="AP26" s="258">
        <f>RANK(AR26,($AR$6,$AR$10,$AR$14,$AR$18,$AR$22,$AR$26,$AR$30,$AR$34))</f>
        <v>1</v>
      </c>
      <c r="AQ26" s="260"/>
      <c r="AR26" s="79">
        <f t="shared" si="0"/>
        <v>0</v>
      </c>
    </row>
    <row r="27" spans="2:44" ht="18" customHeight="1">
      <c r="B27" s="231"/>
      <c r="C27" s="236"/>
      <c r="D27" s="237"/>
      <c r="E27" s="237"/>
      <c r="F27" s="237"/>
      <c r="G27" s="238"/>
      <c r="H27" s="95"/>
      <c r="I27" s="84" t="str">
        <f>IF(H28="","",IF(H28-J28&gt;0,"○",IF(H28-J28=0,"△","●")))</f>
        <v/>
      </c>
      <c r="J27" s="97"/>
      <c r="K27" s="95"/>
      <c r="L27" s="84" t="str">
        <f>IF(K28="","",IF(K28-M28&gt;0,"○",IF(K28-M28=0,"△","●")))</f>
        <v/>
      </c>
      <c r="M27" s="97"/>
      <c r="N27" s="95"/>
      <c r="O27" s="84" t="str">
        <f>IF(N28="","",IF(N28-P28&gt;0,"○",IF(N28-P28=0,"△","●")))</f>
        <v/>
      </c>
      <c r="P27" s="97"/>
      <c r="Q27" s="95"/>
      <c r="R27" s="84" t="str">
        <f>IF(Q28="","",IF(Q28-S28&gt;0,"○",IF(Q28-S28=0,"△","●")))</f>
        <v/>
      </c>
      <c r="S27" s="97"/>
      <c r="T27" s="95"/>
      <c r="U27" s="84" t="str">
        <f>IF(T28="","",IF(T28-V28&gt;0,"○",IF(T28-V28=0,"△","●")))</f>
        <v/>
      </c>
      <c r="V27" s="96"/>
      <c r="W27" s="245"/>
      <c r="X27" s="246"/>
      <c r="Y27" s="247"/>
      <c r="Z27" s="95"/>
      <c r="AA27" s="84" t="str">
        <f>IF(ISBLANK(Z28),"",IF(Z28-AB28&gt;0,"○",IF(Z28-AB28=0,"△","●")))</f>
        <v/>
      </c>
      <c r="AB27" s="97"/>
      <c r="AC27" s="95"/>
      <c r="AD27" s="84" t="str">
        <f>IF(ISBLANK(AC28),"",IF(AC28-AE28&gt;0,"○",IF(AC28-AE28=0,"△","●")))</f>
        <v/>
      </c>
      <c r="AE27" s="97"/>
      <c r="AF27" s="261" t="s">
        <v>107</v>
      </c>
      <c r="AG27" s="262"/>
      <c r="AH27" s="263">
        <f>AH25+AH26</f>
        <v>0</v>
      </c>
      <c r="AI27" s="264"/>
      <c r="AJ27" s="263">
        <f>AJ25+AJ26</f>
        <v>0</v>
      </c>
      <c r="AK27" s="264"/>
      <c r="AL27" s="263">
        <f>AL25+AL26</f>
        <v>0</v>
      </c>
      <c r="AM27" s="264"/>
      <c r="AN27" s="263">
        <f>AN25+AN26</f>
        <v>0</v>
      </c>
      <c r="AO27" s="264"/>
      <c r="AP27" s="263">
        <f>RANK(AR27,($AR$7,$AR$11,$AR$15,$AR$19,$AR$23,$AR$27,$AR$31,$AR$35))</f>
        <v>1</v>
      </c>
      <c r="AQ27" s="265"/>
      <c r="AR27" s="79">
        <f t="shared" si="0"/>
        <v>0</v>
      </c>
    </row>
    <row r="28" spans="2:44" ht="18" customHeight="1">
      <c r="B28" s="231"/>
      <c r="C28" s="239"/>
      <c r="D28" s="240"/>
      <c r="E28" s="240"/>
      <c r="F28" s="240"/>
      <c r="G28" s="241"/>
      <c r="H28" s="86" t="str">
        <f>IF(Y8="","",Y8)</f>
        <v/>
      </c>
      <c r="I28" s="81" t="s">
        <v>105</v>
      </c>
      <c r="J28" s="87" t="str">
        <f>IF(W8="","",W8)</f>
        <v/>
      </c>
      <c r="K28" s="86" t="str">
        <f>IF(Y12="","",Y12)</f>
        <v/>
      </c>
      <c r="L28" s="81" t="s">
        <v>105</v>
      </c>
      <c r="M28" s="87" t="str">
        <f>IF(W12="","",W12)</f>
        <v/>
      </c>
      <c r="N28" s="100" t="str">
        <f>IF(Y16="","",Y16)</f>
        <v/>
      </c>
      <c r="O28" s="81" t="s">
        <v>113</v>
      </c>
      <c r="P28" s="87" t="str">
        <f>IF(W16="","",W16)</f>
        <v/>
      </c>
      <c r="Q28" s="100" t="str">
        <f>IF(Y20="","",Y20)</f>
        <v/>
      </c>
      <c r="R28" s="81" t="s">
        <v>113</v>
      </c>
      <c r="S28" s="87" t="str">
        <f>IF(W20="","",W20)</f>
        <v/>
      </c>
      <c r="T28" s="100" t="str">
        <f>IF(Y24="","",Y24)</f>
        <v/>
      </c>
      <c r="U28" s="81" t="s">
        <v>113</v>
      </c>
      <c r="V28" s="87" t="str">
        <f>IF(W24="","",W24)</f>
        <v/>
      </c>
      <c r="W28" s="248"/>
      <c r="X28" s="249"/>
      <c r="Y28" s="250"/>
      <c r="Z28" s="80"/>
      <c r="AA28" s="81" t="s">
        <v>113</v>
      </c>
      <c r="AB28" s="82"/>
      <c r="AC28" s="80"/>
      <c r="AD28" s="81" t="s">
        <v>113</v>
      </c>
      <c r="AE28" s="82"/>
      <c r="AF28" s="277"/>
      <c r="AG28" s="278"/>
      <c r="AH28" s="281"/>
      <c r="AI28" s="282"/>
      <c r="AJ28" s="281"/>
      <c r="AK28" s="282"/>
      <c r="AL28" s="281"/>
      <c r="AM28" s="282"/>
      <c r="AN28" s="281"/>
      <c r="AO28" s="282"/>
      <c r="AP28" s="281"/>
      <c r="AQ28" s="285"/>
      <c r="AR28" s="79">
        <f t="shared" si="0"/>
        <v>0</v>
      </c>
    </row>
    <row r="29" spans="2:44" ht="18" customHeight="1">
      <c r="B29" s="266" t="s">
        <v>118</v>
      </c>
      <c r="C29" s="267" t="s">
        <v>154</v>
      </c>
      <c r="D29" s="268"/>
      <c r="E29" s="268"/>
      <c r="F29" s="268"/>
      <c r="G29" s="269"/>
      <c r="H29" s="91"/>
      <c r="I29" s="92" t="str">
        <f>IF(H30="","",IF(H30-J30&gt;0,"○",IF(H30-J30=0,"△","●")))</f>
        <v/>
      </c>
      <c r="J29" s="94"/>
      <c r="K29" s="91"/>
      <c r="L29" s="92" t="str">
        <f>IF(K30="","",IF(K30-M30&gt;0,"○",IF(K30-M30=0,"△","●")))</f>
        <v/>
      </c>
      <c r="M29" s="94"/>
      <c r="N29" s="91"/>
      <c r="O29" s="92" t="str">
        <f>IF(N30="","",IF(N30-P30&gt;0,"○",IF(N30-P30=0,"△","●")))</f>
        <v/>
      </c>
      <c r="P29" s="94"/>
      <c r="Q29" s="91"/>
      <c r="R29" s="92" t="str">
        <f>IF(Q30="","",IF(Q30-S30&gt;0,"○",IF(Q30-S30=0,"△","●")))</f>
        <v/>
      </c>
      <c r="S29" s="94"/>
      <c r="T29" s="91"/>
      <c r="U29" s="92" t="str">
        <f>IF(T30="","",IF(T30-V30&gt;0,"○",IF(T30-V30=0,"△","●")))</f>
        <v/>
      </c>
      <c r="V29" s="94"/>
      <c r="W29" s="91"/>
      <c r="X29" s="92" t="str">
        <f>IF(W30="","",IF(W30-Y30&gt;0,"○",IF(W30-Y30=0,"△","●")))</f>
        <v/>
      </c>
      <c r="Y29" s="93"/>
      <c r="Z29" s="270"/>
      <c r="AA29" s="271"/>
      <c r="AB29" s="272"/>
      <c r="AC29" s="91"/>
      <c r="AD29" s="92" t="str">
        <f>IF(ISBLANK(AC30),"",IF(AC30-AE30&gt;0,"○",IF(AC30-AE30=0,"△","●")))</f>
        <v/>
      </c>
      <c r="AE29" s="94"/>
      <c r="AF29" s="261" t="s">
        <v>111</v>
      </c>
      <c r="AG29" s="262"/>
      <c r="AH29" s="263">
        <f>COUNTIF(H29:AE29,"○")*3+COUNTIF(H29:AE29,"△")*1</f>
        <v>0</v>
      </c>
      <c r="AI29" s="264"/>
      <c r="AJ29" s="263">
        <f>AB6+AB10+AB14+AB18+AB22+AB26+AC30</f>
        <v>0</v>
      </c>
      <c r="AK29" s="264"/>
      <c r="AL29" s="263">
        <f>Z6+Z10+Z14+Z18+Z22+Z26+AE30</f>
        <v>0</v>
      </c>
      <c r="AM29" s="264"/>
      <c r="AN29" s="263">
        <f>AJ29-AL29</f>
        <v>0</v>
      </c>
      <c r="AO29" s="264"/>
      <c r="AP29" s="263">
        <f>RANK(AR29,($AR$5,$AR$9,$AR$13,$AR$17,$AR$21,$AR$25,$AR$29,$AR$33))</f>
        <v>1</v>
      </c>
      <c r="AQ29" s="265"/>
      <c r="AR29" s="79">
        <f t="shared" si="0"/>
        <v>0</v>
      </c>
    </row>
    <row r="30" spans="2:44" ht="18" customHeight="1">
      <c r="B30" s="231"/>
      <c r="C30" s="236"/>
      <c r="D30" s="237"/>
      <c r="E30" s="237"/>
      <c r="F30" s="237"/>
      <c r="G30" s="238"/>
      <c r="H30" s="103" t="str">
        <f>IF(AB6="","",AB6)</f>
        <v/>
      </c>
      <c r="I30" s="104" t="s">
        <v>105</v>
      </c>
      <c r="J30" s="105" t="str">
        <f>IF(Z6="","",Z6)</f>
        <v/>
      </c>
      <c r="K30" s="106" t="str">
        <f>IF(AB10="","",AB10)</f>
        <v/>
      </c>
      <c r="L30" s="104" t="s">
        <v>105</v>
      </c>
      <c r="M30" s="105" t="str">
        <f>IF(Z10="","",Z10)</f>
        <v/>
      </c>
      <c r="N30" s="103" t="str">
        <f>IF(AB14="","",AB14)</f>
        <v/>
      </c>
      <c r="O30" s="104" t="s">
        <v>113</v>
      </c>
      <c r="P30" s="105" t="str">
        <f>IF(Z14="","",Z14)</f>
        <v/>
      </c>
      <c r="Q30" s="106" t="str">
        <f>IF(AB18="","",AB18)</f>
        <v/>
      </c>
      <c r="R30" s="104" t="s">
        <v>113</v>
      </c>
      <c r="S30" s="105" t="str">
        <f>IF(Z18="","",Z18)</f>
        <v/>
      </c>
      <c r="T30" s="106" t="str">
        <f>IF(AB22="","",AB22)</f>
        <v/>
      </c>
      <c r="U30" s="104" t="s">
        <v>113</v>
      </c>
      <c r="V30" s="105" t="str">
        <f>IF(Z22="","",Z22)</f>
        <v/>
      </c>
      <c r="W30" s="106" t="str">
        <f>IF(AB26="","",AB26)</f>
        <v/>
      </c>
      <c r="X30" s="104" t="s">
        <v>113</v>
      </c>
      <c r="Y30" s="105" t="str">
        <f>IF(Z26="","",Z26)</f>
        <v/>
      </c>
      <c r="Z30" s="245"/>
      <c r="AA30" s="246"/>
      <c r="AB30" s="247"/>
      <c r="AC30" s="107"/>
      <c r="AD30" s="104" t="s">
        <v>105</v>
      </c>
      <c r="AE30" s="108"/>
      <c r="AF30" s="256" t="s">
        <v>112</v>
      </c>
      <c r="AG30" s="257"/>
      <c r="AH30" s="258">
        <f>+COUNTIF(H31:AE31,"○")*3+COUNTIF(H31:AE31,"△")*1</f>
        <v>0</v>
      </c>
      <c r="AI30" s="259"/>
      <c r="AJ30" s="258">
        <f>+AB8+AB12+AB16+AB20+AB24+AB28+AC32</f>
        <v>0</v>
      </c>
      <c r="AK30" s="259"/>
      <c r="AL30" s="258">
        <f>+Z8+Z12+Z16+Z20+Z24+Z28+AE32</f>
        <v>0</v>
      </c>
      <c r="AM30" s="259"/>
      <c r="AN30" s="258">
        <f>AJ30-AL30</f>
        <v>0</v>
      </c>
      <c r="AO30" s="259"/>
      <c r="AP30" s="258">
        <f>RANK(AR30,($AR$6,$AR$10,$AR$14,$AR$18,$AR$22,$AR$26,$AR$30,$AR$34))</f>
        <v>1</v>
      </c>
      <c r="AQ30" s="260"/>
      <c r="AR30" s="79">
        <f t="shared" si="0"/>
        <v>0</v>
      </c>
    </row>
    <row r="31" spans="2:44" ht="18" customHeight="1">
      <c r="B31" s="231"/>
      <c r="C31" s="236"/>
      <c r="D31" s="237"/>
      <c r="E31" s="237"/>
      <c r="F31" s="237"/>
      <c r="G31" s="238"/>
      <c r="H31" s="86"/>
      <c r="I31" s="81" t="str">
        <f>IF(H32="","",IF(H32-J32&gt;0,"○",IF(H32-J32=0,"△","●")))</f>
        <v/>
      </c>
      <c r="J31" s="87"/>
      <c r="K31" s="86"/>
      <c r="L31" s="81" t="str">
        <f>IF(K32="","",IF(K32-M32&gt;0,"○",IF(K32-M32=0,"△","●")))</f>
        <v/>
      </c>
      <c r="M31" s="87"/>
      <c r="N31" s="86"/>
      <c r="O31" s="81" t="str">
        <f>IF(N32="","",IF(N32-P32&gt;0,"○",IF(N32-P32=0,"△","●")))</f>
        <v/>
      </c>
      <c r="P31" s="87"/>
      <c r="Q31" s="86"/>
      <c r="R31" s="81" t="str">
        <f>IF(Q32="","",IF(Q32-S32&gt;0,"○",IF(Q32-S32=0,"△","●")))</f>
        <v/>
      </c>
      <c r="S31" s="87"/>
      <c r="T31" s="86"/>
      <c r="U31" s="81" t="str">
        <f>IF(T32="","",IF(T32-V32&gt;0,"○",IF(T32-V32=0,"△","●")))</f>
        <v/>
      </c>
      <c r="V31" s="87"/>
      <c r="W31" s="86"/>
      <c r="X31" s="81" t="str">
        <f>IF(W32="","",IF(W32-Y32&gt;0,"○",IF(W32-Y32=0,"△","●")))</f>
        <v/>
      </c>
      <c r="Y31" s="102"/>
      <c r="Z31" s="245"/>
      <c r="AA31" s="246"/>
      <c r="AB31" s="247"/>
      <c r="AC31" s="86"/>
      <c r="AD31" s="81" t="str">
        <f>IF(ISBLANK(AC32),"",IF(AC32-AE32&gt;0,"○",IF(AC32-AE32=0,"△","●")))</f>
        <v/>
      </c>
      <c r="AE31" s="87"/>
      <c r="AF31" s="291" t="s">
        <v>107</v>
      </c>
      <c r="AG31" s="292"/>
      <c r="AH31" s="279">
        <f>AH29+AH30</f>
        <v>0</v>
      </c>
      <c r="AI31" s="280"/>
      <c r="AJ31" s="279">
        <f>AJ29+AJ30</f>
        <v>0</v>
      </c>
      <c r="AK31" s="280"/>
      <c r="AL31" s="279">
        <f>AL29+AL30</f>
        <v>0</v>
      </c>
      <c r="AM31" s="280"/>
      <c r="AN31" s="279">
        <f>AN29+AN30</f>
        <v>0</v>
      </c>
      <c r="AO31" s="280"/>
      <c r="AP31" s="279">
        <f>RANK(AR31,($AR$7,$AR$11,$AR$15,$AR$19,$AR$23,$AR$27,$AR$31,$AR$35))</f>
        <v>1</v>
      </c>
      <c r="AQ31" s="284"/>
      <c r="AR31" s="79">
        <f t="shared" si="0"/>
        <v>0</v>
      </c>
    </row>
    <row r="32" spans="2:44" ht="18" customHeight="1">
      <c r="B32" s="232"/>
      <c r="C32" s="239"/>
      <c r="D32" s="240"/>
      <c r="E32" s="240"/>
      <c r="F32" s="240"/>
      <c r="G32" s="241"/>
      <c r="H32" s="101" t="str">
        <f>IF(AB8="","",AB8)</f>
        <v/>
      </c>
      <c r="I32" s="89" t="s">
        <v>105</v>
      </c>
      <c r="J32" s="99" t="str">
        <f>IF(Z8="","",Z8)</f>
        <v/>
      </c>
      <c r="K32" s="101" t="str">
        <f>IF(AB12="","",AB12)</f>
        <v/>
      </c>
      <c r="L32" s="89" t="s">
        <v>105</v>
      </c>
      <c r="M32" s="99" t="str">
        <f>IF(Z12="","",Z12)</f>
        <v/>
      </c>
      <c r="N32" s="98" t="str">
        <f>IF(AB16="","",AB16)</f>
        <v/>
      </c>
      <c r="O32" s="89" t="s">
        <v>113</v>
      </c>
      <c r="P32" s="99" t="str">
        <f>IF(Z16="","",Z16)</f>
        <v/>
      </c>
      <c r="Q32" s="101" t="str">
        <f>IF(AB20="","",AB20)</f>
        <v/>
      </c>
      <c r="R32" s="89" t="s">
        <v>113</v>
      </c>
      <c r="S32" s="99" t="str">
        <f>IF(Z20="","",Z20)</f>
        <v/>
      </c>
      <c r="T32" s="101" t="str">
        <f>IF(AB24="","",AB24)</f>
        <v/>
      </c>
      <c r="U32" s="89" t="s">
        <v>113</v>
      </c>
      <c r="V32" s="99" t="str">
        <f>IF(Z24="","",Z24)</f>
        <v/>
      </c>
      <c r="W32" s="101" t="str">
        <f>IF(AB28="","",AB28)</f>
        <v/>
      </c>
      <c r="X32" s="89" t="s">
        <v>113</v>
      </c>
      <c r="Y32" s="99" t="str">
        <f>IF(Z28="","",Z28)</f>
        <v/>
      </c>
      <c r="Z32" s="248"/>
      <c r="AA32" s="249"/>
      <c r="AB32" s="250"/>
      <c r="AC32" s="88"/>
      <c r="AD32" s="89" t="s">
        <v>113</v>
      </c>
      <c r="AE32" s="90"/>
      <c r="AF32" s="277"/>
      <c r="AG32" s="278"/>
      <c r="AH32" s="281"/>
      <c r="AI32" s="282"/>
      <c r="AJ32" s="281"/>
      <c r="AK32" s="282"/>
      <c r="AL32" s="281"/>
      <c r="AM32" s="282"/>
      <c r="AN32" s="281"/>
      <c r="AO32" s="282"/>
      <c r="AP32" s="281"/>
      <c r="AQ32" s="285"/>
      <c r="AR32" s="79">
        <f t="shared" si="0"/>
        <v>0</v>
      </c>
    </row>
    <row r="33" spans="2:44" ht="18" customHeight="1">
      <c r="B33" s="231" t="s">
        <v>119</v>
      </c>
      <c r="C33" s="267" t="s">
        <v>138</v>
      </c>
      <c r="D33" s="268"/>
      <c r="E33" s="268"/>
      <c r="F33" s="268"/>
      <c r="G33" s="269"/>
      <c r="H33" s="86"/>
      <c r="I33" s="92" t="str">
        <f>IF(H34="","",IF(H34-J34&gt;0,"○",IF(H34-J34=0,"△","●")))</f>
        <v/>
      </c>
      <c r="J33" s="87"/>
      <c r="K33" s="86"/>
      <c r="L33" s="81" t="str">
        <f>IF(K34="","",IF(K34-M34&gt;0,"○",IF(K34-M34=0,"△","●")))</f>
        <v/>
      </c>
      <c r="M33" s="87"/>
      <c r="N33" s="86"/>
      <c r="O33" s="81" t="str">
        <f>IF(N34="","",IF(N34-P34&gt;0,"○",IF(N34-P34=0,"△","●")))</f>
        <v/>
      </c>
      <c r="P33" s="87"/>
      <c r="Q33" s="86"/>
      <c r="R33" s="81" t="str">
        <f>IF(Q34="","",IF(Q34-S34&gt;0,"○",IF(Q34-S34=0,"△","●")))</f>
        <v/>
      </c>
      <c r="S33" s="87"/>
      <c r="T33" s="86"/>
      <c r="U33" s="81" t="str">
        <f>IF(T34="","",IF(T34-V34&gt;0,"○",IF(T34-V34=0,"△","●")))</f>
        <v/>
      </c>
      <c r="V33" s="87"/>
      <c r="W33" s="86"/>
      <c r="X33" s="81" t="str">
        <f>IF(W34="","",IF(W34-Y34&gt;0,"○",IF(W34-Y34=0,"△","●")))</f>
        <v/>
      </c>
      <c r="Y33" s="87"/>
      <c r="Z33" s="86"/>
      <c r="AA33" s="81" t="str">
        <f>IF(Z34="","",IF(Z34-AB34&gt;0,"○",IF(Z34-AB34=0,"△","●")))</f>
        <v/>
      </c>
      <c r="AB33" s="102"/>
      <c r="AC33" s="270"/>
      <c r="AD33" s="271"/>
      <c r="AE33" s="272"/>
      <c r="AF33" s="273" t="s">
        <v>111</v>
      </c>
      <c r="AG33" s="274"/>
      <c r="AH33" s="263">
        <f>COUNTIF(H33:AE33,"○")*3+COUNTIF(H33:AE33,"△")*1</f>
        <v>0</v>
      </c>
      <c r="AI33" s="264"/>
      <c r="AJ33" s="263">
        <f>AE6+AE10+AE14+AE18+AE22+AE26+AE30</f>
        <v>0</v>
      </c>
      <c r="AK33" s="264"/>
      <c r="AL33" s="263">
        <f>AC6+AC10+AC14+AC18+AC22+AC26+AC30</f>
        <v>0</v>
      </c>
      <c r="AM33" s="264"/>
      <c r="AN33" s="263">
        <f>AJ33-AL33</f>
        <v>0</v>
      </c>
      <c r="AO33" s="264"/>
      <c r="AP33" s="263">
        <f>RANK(AR33,($AR$5,$AR$9,$AR$13,$AR$17,$AR$21,$AR$25,$AR$29,$AR$33))</f>
        <v>1</v>
      </c>
      <c r="AQ33" s="265"/>
      <c r="AR33" s="79">
        <f t="shared" si="0"/>
        <v>0</v>
      </c>
    </row>
    <row r="34" spans="2:44" ht="18" customHeight="1">
      <c r="B34" s="231"/>
      <c r="C34" s="236"/>
      <c r="D34" s="237"/>
      <c r="E34" s="237"/>
      <c r="F34" s="237"/>
      <c r="G34" s="238"/>
      <c r="H34" s="86" t="str">
        <f>IF(AE6="","",AE6)</f>
        <v/>
      </c>
      <c r="I34" s="104" t="s">
        <v>105</v>
      </c>
      <c r="J34" s="87" t="str">
        <f>IF(AC6="","",AC6)</f>
        <v/>
      </c>
      <c r="K34" s="100" t="str">
        <f>IF(AE10="","",AE10)</f>
        <v/>
      </c>
      <c r="L34" s="81" t="s">
        <v>105</v>
      </c>
      <c r="M34" s="87" t="str">
        <f>IF(AC10="","",AC10)</f>
        <v/>
      </c>
      <c r="N34" s="100" t="str">
        <f>IF(AE14="","",AE14)</f>
        <v/>
      </c>
      <c r="O34" s="81" t="s">
        <v>113</v>
      </c>
      <c r="P34" s="87" t="str">
        <f>IF(AC14="","",AC14)</f>
        <v/>
      </c>
      <c r="Q34" s="86" t="str">
        <f>IF(AE18="","",AE18)</f>
        <v/>
      </c>
      <c r="R34" s="81" t="s">
        <v>113</v>
      </c>
      <c r="S34" s="87" t="str">
        <f>IF(AC18="","",AC18)</f>
        <v/>
      </c>
      <c r="T34" s="100" t="str">
        <f>IF(AE22="","",AE22)</f>
        <v/>
      </c>
      <c r="U34" s="81" t="s">
        <v>113</v>
      </c>
      <c r="V34" s="87" t="str">
        <f>IF(AC22="","",AC22)</f>
        <v/>
      </c>
      <c r="W34" s="100" t="str">
        <f>IF(AE26="","",AE26)</f>
        <v/>
      </c>
      <c r="X34" s="81" t="s">
        <v>113</v>
      </c>
      <c r="Y34" s="87" t="str">
        <f>IF(AC26="","",AC26)</f>
        <v/>
      </c>
      <c r="Z34" s="100" t="str">
        <f>IF(AE30="","",AE30)</f>
        <v/>
      </c>
      <c r="AA34" s="81" t="s">
        <v>113</v>
      </c>
      <c r="AB34" s="87" t="str">
        <f>IF(AC30="","",AC30)</f>
        <v/>
      </c>
      <c r="AC34" s="245"/>
      <c r="AD34" s="246"/>
      <c r="AE34" s="247"/>
      <c r="AF34" s="256" t="s">
        <v>112</v>
      </c>
      <c r="AG34" s="257"/>
      <c r="AH34" s="258">
        <f>+COUNTIF(H35:AE35,"○")*3+COUNTIF(H35:AE35,"△")*1</f>
        <v>0</v>
      </c>
      <c r="AI34" s="259"/>
      <c r="AJ34" s="258">
        <f>+AE8+AE12+AE16+AE20+AE24+AE28+AE32</f>
        <v>0</v>
      </c>
      <c r="AK34" s="259"/>
      <c r="AL34" s="258">
        <f>+AC8+AC12+AC16+AC20+AC24+AC28+AC32</f>
        <v>0</v>
      </c>
      <c r="AM34" s="259"/>
      <c r="AN34" s="258">
        <f>AJ34-AL34</f>
        <v>0</v>
      </c>
      <c r="AO34" s="259"/>
      <c r="AP34" s="258">
        <f>RANK(AR34,($AR$6,$AR$10,$AR$14,$AR$18,$AR$22,$AR$26,$AR$30,$AR$34))</f>
        <v>1</v>
      </c>
      <c r="AQ34" s="260"/>
      <c r="AR34" s="79">
        <f t="shared" si="0"/>
        <v>0</v>
      </c>
    </row>
    <row r="35" spans="2:44" ht="18" customHeight="1">
      <c r="B35" s="231"/>
      <c r="C35" s="236"/>
      <c r="D35" s="237"/>
      <c r="E35" s="237"/>
      <c r="F35" s="237"/>
      <c r="G35" s="238"/>
      <c r="H35" s="95"/>
      <c r="I35" s="81" t="str">
        <f>IF(H36="","",IF(H36-J36&gt;0,"○",IF(H36-J36=0,"△","●")))</f>
        <v/>
      </c>
      <c r="J35" s="97"/>
      <c r="K35" s="95"/>
      <c r="L35" s="84" t="str">
        <f>IF(K36="","",IF(K36-M36&gt;0,"○",IF(K36-M36=0,"△","●")))</f>
        <v/>
      </c>
      <c r="M35" s="97"/>
      <c r="N35" s="95"/>
      <c r="O35" s="84" t="str">
        <f>IF(N36="","",IF(N36-P36&gt;0,"○",IF(N36-P36=0,"△","●")))</f>
        <v/>
      </c>
      <c r="P35" s="97"/>
      <c r="Q35" s="95"/>
      <c r="R35" s="84" t="str">
        <f>IF(Q36="","",IF(Q36-S36&gt;0,"○",IF(Q36-S36=0,"△","●")))</f>
        <v/>
      </c>
      <c r="S35" s="97"/>
      <c r="T35" s="95"/>
      <c r="U35" s="84" t="str">
        <f>IF(T36="","",IF(T36-V36&gt;0,"○",IF(T36-V36=0,"△","●")))</f>
        <v/>
      </c>
      <c r="V35" s="97"/>
      <c r="W35" s="95"/>
      <c r="X35" s="84" t="str">
        <f>IF(W36="","",IF(W36-Y36&gt;0,"○",IF(W36-Y36=0,"△","●")))</f>
        <v/>
      </c>
      <c r="Y35" s="97"/>
      <c r="Z35" s="95"/>
      <c r="AA35" s="84" t="str">
        <f>IF(Z36="","",IF(Z36-AB36&gt;0,"○",IF(Z36-AB36=0,"△","●")))</f>
        <v/>
      </c>
      <c r="AB35" s="96"/>
      <c r="AC35" s="245"/>
      <c r="AD35" s="246"/>
      <c r="AE35" s="247"/>
      <c r="AF35" s="261" t="s">
        <v>107</v>
      </c>
      <c r="AG35" s="262"/>
      <c r="AH35" s="279">
        <f>AH33+AH34</f>
        <v>0</v>
      </c>
      <c r="AI35" s="280"/>
      <c r="AJ35" s="279">
        <f>AJ33+AJ34</f>
        <v>0</v>
      </c>
      <c r="AK35" s="280"/>
      <c r="AL35" s="279">
        <f>AL33+AL34</f>
        <v>0</v>
      </c>
      <c r="AM35" s="280"/>
      <c r="AN35" s="279">
        <f>AN33+AN34</f>
        <v>0</v>
      </c>
      <c r="AO35" s="280"/>
      <c r="AP35" s="279">
        <f>RANK(AR35,($AR$7,$AR$11,$AR$15,$AR$19,$AR$23,$AR$27,$AR$31,$AR$35))</f>
        <v>1</v>
      </c>
      <c r="AQ35" s="284"/>
      <c r="AR35" s="79">
        <f t="shared" si="0"/>
        <v>0</v>
      </c>
    </row>
    <row r="36" spans="2:44" ht="18" customHeight="1" thickBot="1">
      <c r="B36" s="294"/>
      <c r="C36" s="295"/>
      <c r="D36" s="296"/>
      <c r="E36" s="296"/>
      <c r="F36" s="296"/>
      <c r="G36" s="297"/>
      <c r="H36" s="109" t="str">
        <f>IF(AE8="","",AE8)</f>
        <v/>
      </c>
      <c r="I36" s="110" t="s">
        <v>105</v>
      </c>
      <c r="J36" s="111" t="str">
        <f>IF(AC8="","",AC8)</f>
        <v/>
      </c>
      <c r="K36" s="112" t="str">
        <f>IF(AE12="","",AE12)</f>
        <v/>
      </c>
      <c r="L36" s="110" t="s">
        <v>105</v>
      </c>
      <c r="M36" s="111" t="str">
        <f>IF(AC12="","",AC12)</f>
        <v/>
      </c>
      <c r="N36" s="112" t="str">
        <f>IF(AE16="","",AE16)</f>
        <v/>
      </c>
      <c r="O36" s="110" t="s">
        <v>113</v>
      </c>
      <c r="P36" s="111" t="str">
        <f>IF(AC16="","",AC16)</f>
        <v/>
      </c>
      <c r="Q36" s="109" t="str">
        <f>IF(AE20="","",AE20)</f>
        <v/>
      </c>
      <c r="R36" s="110" t="s">
        <v>113</v>
      </c>
      <c r="S36" s="111" t="str">
        <f>IF(AC20="","",AC20)</f>
        <v/>
      </c>
      <c r="T36" s="112" t="str">
        <f>IF(AE24="","",AE24)</f>
        <v/>
      </c>
      <c r="U36" s="110" t="s">
        <v>113</v>
      </c>
      <c r="V36" s="111" t="str">
        <f>IF(AC24="","",AC24)</f>
        <v/>
      </c>
      <c r="W36" s="112" t="str">
        <f>IF(AE28="","",AE28)</f>
        <v/>
      </c>
      <c r="X36" s="110" t="s">
        <v>113</v>
      </c>
      <c r="Y36" s="111" t="str">
        <f>IF(AC28="","",AC28)</f>
        <v/>
      </c>
      <c r="Z36" s="112" t="str">
        <f>IF(AE32="","",AE32)</f>
        <v/>
      </c>
      <c r="AA36" s="110" t="s">
        <v>113</v>
      </c>
      <c r="AB36" s="111" t="str">
        <f>IF(AC32="","",AC32)</f>
        <v/>
      </c>
      <c r="AC36" s="298"/>
      <c r="AD36" s="299"/>
      <c r="AE36" s="300"/>
      <c r="AF36" s="301"/>
      <c r="AG36" s="302"/>
      <c r="AH36" s="289"/>
      <c r="AI36" s="290"/>
      <c r="AJ36" s="289"/>
      <c r="AK36" s="290"/>
      <c r="AL36" s="289"/>
      <c r="AM36" s="290"/>
      <c r="AN36" s="289"/>
      <c r="AO36" s="290"/>
      <c r="AP36" s="289"/>
      <c r="AQ36" s="293"/>
      <c r="AR36" s="79">
        <f t="shared" si="0"/>
        <v>0</v>
      </c>
    </row>
  </sheetData>
  <mergeCells count="188">
    <mergeCell ref="B1:AQ1"/>
    <mergeCell ref="Y2:AE2"/>
    <mergeCell ref="AI2:AK2"/>
    <mergeCell ref="AM2:AQ2"/>
    <mergeCell ref="B3:AQ3"/>
    <mergeCell ref="B4:G4"/>
    <mergeCell ref="H4:J4"/>
    <mergeCell ref="K4:M4"/>
    <mergeCell ref="N4:P4"/>
    <mergeCell ref="Q4:S4"/>
    <mergeCell ref="T4:V4"/>
    <mergeCell ref="W4:Y4"/>
    <mergeCell ref="Z4:AB4"/>
    <mergeCell ref="AC4:AE4"/>
    <mergeCell ref="AF4:AG4"/>
    <mergeCell ref="AH4:AI4"/>
    <mergeCell ref="AJ4:AK4"/>
    <mergeCell ref="AL4:AM4"/>
    <mergeCell ref="AN4:AO4"/>
    <mergeCell ref="AP4:AQ4"/>
    <mergeCell ref="B5:B8"/>
    <mergeCell ref="C5:G8"/>
    <mergeCell ref="H5:J8"/>
    <mergeCell ref="AF5:AG5"/>
    <mergeCell ref="AH5:AI5"/>
    <mergeCell ref="AJ5:AK5"/>
    <mergeCell ref="AL5:AM5"/>
    <mergeCell ref="AN5:AO5"/>
    <mergeCell ref="AP5:AQ5"/>
    <mergeCell ref="AF6:AG6"/>
    <mergeCell ref="AH6:AI6"/>
    <mergeCell ref="AJ6:AK6"/>
    <mergeCell ref="AL6:AM6"/>
    <mergeCell ref="AN6:AO6"/>
    <mergeCell ref="AP6:AQ6"/>
    <mergeCell ref="AF7:AG8"/>
    <mergeCell ref="AH7:AI8"/>
    <mergeCell ref="AJ7:AK8"/>
    <mergeCell ref="AL7:AM8"/>
    <mergeCell ref="AN7:AO8"/>
    <mergeCell ref="AP7:AQ8"/>
    <mergeCell ref="B9:B12"/>
    <mergeCell ref="C9:G12"/>
    <mergeCell ref="K9:M12"/>
    <mergeCell ref="AF9:AG9"/>
    <mergeCell ref="AH9:AI9"/>
    <mergeCell ref="AJ9:AK9"/>
    <mergeCell ref="AF11:AG12"/>
    <mergeCell ref="AH11:AI12"/>
    <mergeCell ref="AJ11:AK12"/>
    <mergeCell ref="AL9:AM9"/>
    <mergeCell ref="AN9:AO9"/>
    <mergeCell ref="AP9:AQ9"/>
    <mergeCell ref="AF10:AG10"/>
    <mergeCell ref="AH10:AI10"/>
    <mergeCell ref="AJ10:AK10"/>
    <mergeCell ref="AL10:AM10"/>
    <mergeCell ref="AN10:AO10"/>
    <mergeCell ref="AP10:AQ10"/>
    <mergeCell ref="AL11:AM12"/>
    <mergeCell ref="AN11:AO12"/>
    <mergeCell ref="AP11:AQ12"/>
    <mergeCell ref="B13:B16"/>
    <mergeCell ref="C13:G16"/>
    <mergeCell ref="N13:P16"/>
    <mergeCell ref="AF13:AG13"/>
    <mergeCell ref="AH13:AI13"/>
    <mergeCell ref="AJ13:AK13"/>
    <mergeCell ref="AL13:AM13"/>
    <mergeCell ref="AN13:AO13"/>
    <mergeCell ref="AP13:AQ13"/>
    <mergeCell ref="AF14:AG14"/>
    <mergeCell ref="AH14:AI14"/>
    <mergeCell ref="AJ14:AK14"/>
    <mergeCell ref="AL14:AM14"/>
    <mergeCell ref="AN14:AO14"/>
    <mergeCell ref="AP14:AQ14"/>
    <mergeCell ref="AF15:AG16"/>
    <mergeCell ref="AH15:AI16"/>
    <mergeCell ref="AJ15:AK16"/>
    <mergeCell ref="AL15:AM16"/>
    <mergeCell ref="AN15:AO16"/>
    <mergeCell ref="AP15:AQ16"/>
    <mergeCell ref="B17:B20"/>
    <mergeCell ref="C17:G20"/>
    <mergeCell ref="Q17:S20"/>
    <mergeCell ref="AF17:AG17"/>
    <mergeCell ref="AH17:AI17"/>
    <mergeCell ref="AJ17:AK17"/>
    <mergeCell ref="AF19:AG20"/>
    <mergeCell ref="AH19:AI20"/>
    <mergeCell ref="AJ19:AK20"/>
    <mergeCell ref="AL17:AM17"/>
    <mergeCell ref="AN17:AO17"/>
    <mergeCell ref="AP17:AQ17"/>
    <mergeCell ref="AF18:AG18"/>
    <mergeCell ref="AH18:AI18"/>
    <mergeCell ref="AJ18:AK18"/>
    <mergeCell ref="AL18:AM18"/>
    <mergeCell ref="AN18:AO18"/>
    <mergeCell ref="AP18:AQ18"/>
    <mergeCell ref="AL19:AM20"/>
    <mergeCell ref="AN19:AO20"/>
    <mergeCell ref="AP19:AQ20"/>
    <mergeCell ref="B21:B24"/>
    <mergeCell ref="C21:G24"/>
    <mergeCell ref="T21:V24"/>
    <mergeCell ref="AF21:AG21"/>
    <mergeCell ref="AH21:AI21"/>
    <mergeCell ref="AJ21:AK21"/>
    <mergeCell ref="AL21:AM21"/>
    <mergeCell ref="AN21:AO21"/>
    <mergeCell ref="AP21:AQ21"/>
    <mergeCell ref="AF22:AG22"/>
    <mergeCell ref="AH22:AI22"/>
    <mergeCell ref="AJ22:AK22"/>
    <mergeCell ref="AL22:AM22"/>
    <mergeCell ref="AN22:AO22"/>
    <mergeCell ref="AP22:AQ22"/>
    <mergeCell ref="AF23:AG24"/>
    <mergeCell ref="AH23:AI24"/>
    <mergeCell ref="AJ23:AK24"/>
    <mergeCell ref="AL23:AM24"/>
    <mergeCell ref="AN23:AO24"/>
    <mergeCell ref="AP23:AQ24"/>
    <mergeCell ref="B25:B28"/>
    <mergeCell ref="C25:G28"/>
    <mergeCell ref="W25:Y28"/>
    <mergeCell ref="AF25:AG25"/>
    <mergeCell ref="AH25:AI25"/>
    <mergeCell ref="AJ25:AK25"/>
    <mergeCell ref="AF27:AG28"/>
    <mergeCell ref="AH27:AI28"/>
    <mergeCell ref="AJ27:AK28"/>
    <mergeCell ref="AL29:AM29"/>
    <mergeCell ref="AL25:AM25"/>
    <mergeCell ref="AN25:AO25"/>
    <mergeCell ref="AP25:AQ25"/>
    <mergeCell ref="AF26:AG26"/>
    <mergeCell ref="AH26:AI26"/>
    <mergeCell ref="AJ26:AK26"/>
    <mergeCell ref="AL26:AM26"/>
    <mergeCell ref="AN26:AO26"/>
    <mergeCell ref="AP26:AQ26"/>
    <mergeCell ref="AP30:AQ30"/>
    <mergeCell ref="AL27:AM28"/>
    <mergeCell ref="AN27:AO28"/>
    <mergeCell ref="AP27:AQ28"/>
    <mergeCell ref="B29:B32"/>
    <mergeCell ref="C29:G32"/>
    <mergeCell ref="Z29:AB32"/>
    <mergeCell ref="AF29:AG29"/>
    <mergeCell ref="AH29:AI29"/>
    <mergeCell ref="AJ29:AK29"/>
    <mergeCell ref="AL31:AM32"/>
    <mergeCell ref="AN31:AO32"/>
    <mergeCell ref="AP31:AQ32"/>
    <mergeCell ref="AN29:AO29"/>
    <mergeCell ref="AP29:AQ29"/>
    <mergeCell ref="AF30:AG30"/>
    <mergeCell ref="AH30:AI30"/>
    <mergeCell ref="AJ30:AK30"/>
    <mergeCell ref="AL30:AM30"/>
    <mergeCell ref="AN30:AO30"/>
    <mergeCell ref="AH35:AI36"/>
    <mergeCell ref="AJ35:AK36"/>
    <mergeCell ref="AF34:AG34"/>
    <mergeCell ref="AF31:AG32"/>
    <mergeCell ref="AH31:AI32"/>
    <mergeCell ref="AJ31:AK32"/>
    <mergeCell ref="AL35:AM36"/>
    <mergeCell ref="AN35:AO36"/>
    <mergeCell ref="AP35:AQ36"/>
    <mergeCell ref="B33:B36"/>
    <mergeCell ref="C33:G36"/>
    <mergeCell ref="AC33:AE36"/>
    <mergeCell ref="AF33:AG33"/>
    <mergeCell ref="AH33:AI33"/>
    <mergeCell ref="AJ33:AK33"/>
    <mergeCell ref="AF35:AG36"/>
    <mergeCell ref="AL33:AM33"/>
    <mergeCell ref="AN33:AO33"/>
    <mergeCell ref="AP33:AQ33"/>
    <mergeCell ref="AH34:AI34"/>
    <mergeCell ref="AJ34:AK34"/>
    <mergeCell ref="AL34:AM34"/>
    <mergeCell ref="AN34:AO34"/>
    <mergeCell ref="AP34:AQ34"/>
  </mergeCells>
  <phoneticPr fontId="1"/>
  <conditionalFormatting sqref="H4:AG4">
    <cfRule type="cellIs" dxfId="20" priority="5" stopIfTrue="1" operator="equal">
      <formula>0</formula>
    </cfRule>
  </conditionalFormatting>
  <conditionalFormatting sqref="H4:AE4">
    <cfRule type="cellIs" dxfId="19" priority="4" stopIfTrue="1" operator="equal">
      <formula>0</formula>
    </cfRule>
  </conditionalFormatting>
  <conditionalFormatting sqref="AF4:AG4">
    <cfRule type="cellIs" dxfId="18" priority="3" stopIfTrue="1" operator="equal">
      <formula>0</formula>
    </cfRule>
  </conditionalFormatting>
  <conditionalFormatting sqref="AF4:AG4">
    <cfRule type="cellIs" dxfId="17" priority="2" stopIfTrue="1" operator="equal">
      <formula>0</formula>
    </cfRule>
  </conditionalFormatting>
  <conditionalFormatting sqref="AF4:AG4">
    <cfRule type="cellIs" dxfId="16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68" fitToWidth="0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8"/>
  <sheetViews>
    <sheetView view="pageBreakPreview" topLeftCell="A7" zoomScale="75" zoomScaleNormal="75" zoomScaleSheetLayoutView="75" workbookViewId="0">
      <selection activeCell="C25" sqref="C25:G28"/>
    </sheetView>
  </sheetViews>
  <sheetFormatPr defaultRowHeight="13.5"/>
  <cols>
    <col min="1" max="1" width="3.5" style="71" customWidth="1"/>
    <col min="2" max="2" width="6.625" style="71" customWidth="1"/>
    <col min="3" max="34" width="3.75" style="71" customWidth="1"/>
    <col min="35" max="35" width="13.75" style="71" customWidth="1"/>
    <col min="36" max="36" width="2.875" style="71" customWidth="1"/>
    <col min="37" max="37" width="20.625" style="71" customWidth="1"/>
    <col min="38" max="16384" width="9" style="71"/>
  </cols>
  <sheetData>
    <row r="1" spans="2:35" ht="94.5">
      <c r="B1" s="209" t="s">
        <v>158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</row>
    <row r="2" spans="2:35" ht="50.1" customHeight="1" thickBot="1">
      <c r="C2" s="72"/>
      <c r="D2" s="72"/>
      <c r="E2" s="72"/>
      <c r="F2" s="72"/>
      <c r="G2" s="72"/>
      <c r="H2" s="72"/>
      <c r="I2" s="72"/>
      <c r="J2" s="72"/>
      <c r="L2" s="72"/>
      <c r="M2" s="72"/>
      <c r="O2" s="72"/>
      <c r="P2" s="210">
        <f ca="1">TODAY()</f>
        <v>43196</v>
      </c>
      <c r="Q2" s="210"/>
      <c r="R2" s="210"/>
      <c r="S2" s="210"/>
      <c r="T2" s="210"/>
      <c r="U2" s="210"/>
      <c r="V2" s="210"/>
      <c r="W2" s="74"/>
      <c r="X2" s="74" t="s">
        <v>92</v>
      </c>
      <c r="Y2" s="75" t="s">
        <v>93</v>
      </c>
      <c r="Z2" s="211"/>
      <c r="AA2" s="211"/>
      <c r="AB2" s="211"/>
      <c r="AC2" s="75" t="s">
        <v>94</v>
      </c>
      <c r="AD2" s="212" t="s">
        <v>95</v>
      </c>
      <c r="AE2" s="212"/>
      <c r="AF2" s="212"/>
      <c r="AG2" s="212"/>
      <c r="AH2" s="212"/>
    </row>
    <row r="3" spans="2:35" ht="52.5" customHeight="1" thickBot="1">
      <c r="B3" s="213" t="s">
        <v>240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5"/>
    </row>
    <row r="4" spans="2:35" ht="50.1" customHeight="1" thickBot="1">
      <c r="B4" s="216" t="s">
        <v>97</v>
      </c>
      <c r="C4" s="217"/>
      <c r="D4" s="217"/>
      <c r="E4" s="217"/>
      <c r="F4" s="217"/>
      <c r="G4" s="218"/>
      <c r="H4" s="219" t="str">
        <f>C5</f>
        <v>黒沢尻北</v>
      </c>
      <c r="I4" s="220"/>
      <c r="J4" s="221"/>
      <c r="K4" s="222" t="str">
        <f>C9</f>
        <v>花北青雲</v>
      </c>
      <c r="L4" s="223"/>
      <c r="M4" s="224"/>
      <c r="N4" s="222" t="str">
        <f>C13</f>
        <v>花巻南</v>
      </c>
      <c r="O4" s="223"/>
      <c r="P4" s="224"/>
      <c r="Q4" s="222" t="str">
        <f>C17</f>
        <v>岩谷堂</v>
      </c>
      <c r="R4" s="223"/>
      <c r="S4" s="224"/>
      <c r="T4" s="222" t="str">
        <f>C21</f>
        <v>金ケ崎</v>
      </c>
      <c r="U4" s="223"/>
      <c r="V4" s="224"/>
      <c r="W4" s="222"/>
      <c r="X4" s="224"/>
      <c r="Y4" s="225" t="s">
        <v>98</v>
      </c>
      <c r="Z4" s="225"/>
      <c r="AA4" s="225" t="s">
        <v>99</v>
      </c>
      <c r="AB4" s="225"/>
      <c r="AC4" s="225" t="s">
        <v>100</v>
      </c>
      <c r="AD4" s="225"/>
      <c r="AE4" s="226" t="s">
        <v>101</v>
      </c>
      <c r="AF4" s="227"/>
      <c r="AG4" s="228" t="s">
        <v>102</v>
      </c>
      <c r="AH4" s="229"/>
    </row>
    <row r="5" spans="2:35" ht="16.5" customHeight="1">
      <c r="B5" s="230" t="s">
        <v>1</v>
      </c>
      <c r="C5" s="233" t="s">
        <v>241</v>
      </c>
      <c r="D5" s="234"/>
      <c r="E5" s="234"/>
      <c r="F5" s="234"/>
      <c r="G5" s="235"/>
      <c r="H5" s="242"/>
      <c r="I5" s="243"/>
      <c r="J5" s="244"/>
      <c r="K5" s="86"/>
      <c r="L5" s="81" t="str">
        <f>IF(ISBLANK(K6),"",IF(K6-M6&gt;0,"○",IF(K6-M6=0,"△","●")))</f>
        <v/>
      </c>
      <c r="M5" s="87"/>
      <c r="N5" s="86"/>
      <c r="O5" s="81" t="str">
        <f>IF(ISBLANK(N6),"",IF(N6-P6&gt;0,"○",IF(N6-P6=0,"△","●")))</f>
        <v/>
      </c>
      <c r="P5" s="87"/>
      <c r="Q5" s="86"/>
      <c r="R5" s="81" t="str">
        <f>IF(ISBLANK(Q6),"",IF(Q6-S6&gt;0,"○",IF(Q6-S6=0,"△","●")))</f>
        <v/>
      </c>
      <c r="S5" s="87"/>
      <c r="T5" s="86"/>
      <c r="U5" s="81" t="str">
        <f>IF(ISBLANK(T6),"",IF(T6-V6&gt;0,"○",IF(T6-V6=0,"△","●")))</f>
        <v/>
      </c>
      <c r="V5" s="87"/>
      <c r="W5" s="251" t="s">
        <v>104</v>
      </c>
      <c r="X5" s="252"/>
      <c r="Y5" s="253">
        <f>COUNTIF(H5:V5,"○")*3+COUNTIF(H5:V5,"△")*1</f>
        <v>0</v>
      </c>
      <c r="Z5" s="254"/>
      <c r="AA5" s="253">
        <f>K6+N6+Q6+T6</f>
        <v>0</v>
      </c>
      <c r="AB5" s="254"/>
      <c r="AC5" s="253">
        <f>M6+P6+S6+V6</f>
        <v>0</v>
      </c>
      <c r="AD5" s="254"/>
      <c r="AE5" s="253">
        <f>AA5-AC5</f>
        <v>0</v>
      </c>
      <c r="AF5" s="254"/>
      <c r="AG5" s="253">
        <f>RANK(AI5,($AI$5,$AI$9,$AI$13,$AI$17,$AI$21))</f>
        <v>1</v>
      </c>
      <c r="AH5" s="255"/>
      <c r="AI5" s="79">
        <f>Y5*10^9+AE5*10^6+AA5*10^3-AC5</f>
        <v>0</v>
      </c>
    </row>
    <row r="6" spans="2:35" ht="16.5" customHeight="1">
      <c r="B6" s="231"/>
      <c r="C6" s="236"/>
      <c r="D6" s="237"/>
      <c r="E6" s="237"/>
      <c r="F6" s="237"/>
      <c r="G6" s="238"/>
      <c r="H6" s="245"/>
      <c r="I6" s="246"/>
      <c r="J6" s="247"/>
      <c r="K6" s="80"/>
      <c r="L6" s="81" t="s">
        <v>105</v>
      </c>
      <c r="M6" s="82"/>
      <c r="N6" s="80"/>
      <c r="O6" s="81" t="s">
        <v>105</v>
      </c>
      <c r="P6" s="82"/>
      <c r="Q6" s="80"/>
      <c r="R6" s="81" t="s">
        <v>105</v>
      </c>
      <c r="S6" s="82"/>
      <c r="T6" s="80"/>
      <c r="U6" s="81" t="s">
        <v>105</v>
      </c>
      <c r="V6" s="82"/>
      <c r="W6" s="256" t="s">
        <v>106</v>
      </c>
      <c r="X6" s="257"/>
      <c r="Y6" s="258">
        <f>+COUNTIF(H7:V7,"○")*3+COUNTIF(H7:V7,"△")*1</f>
        <v>0</v>
      </c>
      <c r="Z6" s="259"/>
      <c r="AA6" s="258">
        <f>+K8+N8+Q8+T8</f>
        <v>0</v>
      </c>
      <c r="AB6" s="259"/>
      <c r="AC6" s="258">
        <f>+M8+P8+S8+V8</f>
        <v>0</v>
      </c>
      <c r="AD6" s="259"/>
      <c r="AE6" s="258">
        <f>AA6-AC6</f>
        <v>0</v>
      </c>
      <c r="AF6" s="259"/>
      <c r="AG6" s="258">
        <f>RANK(AI6,($AI$6,$AI$10,$AI$14,$AI$18,$AI$22))</f>
        <v>1</v>
      </c>
      <c r="AH6" s="260"/>
      <c r="AI6" s="79">
        <f t="shared" ref="AI6:AI23" si="0">Y6*10^9+AE6*10^6+AA6*10^3-AC6</f>
        <v>0</v>
      </c>
    </row>
    <row r="7" spans="2:35" ht="16.5" customHeight="1">
      <c r="B7" s="231"/>
      <c r="C7" s="236"/>
      <c r="D7" s="237"/>
      <c r="E7" s="237"/>
      <c r="F7" s="237"/>
      <c r="G7" s="238"/>
      <c r="H7" s="245"/>
      <c r="I7" s="246"/>
      <c r="J7" s="247"/>
      <c r="K7" s="95"/>
      <c r="L7" s="84" t="str">
        <f>IF(ISBLANK(K8),"",IF(K8-M8&gt;0,"○",IF(K8-M8=0,"△","●")))</f>
        <v/>
      </c>
      <c r="M7" s="97"/>
      <c r="N7" s="95"/>
      <c r="O7" s="84" t="str">
        <f>IF(ISBLANK(N8),"",IF(N8-P8&gt;0,"○",IF(N8-P8=0,"△","●")))</f>
        <v/>
      </c>
      <c r="P7" s="97"/>
      <c r="Q7" s="95"/>
      <c r="R7" s="84" t="str">
        <f>IF(ISBLANK(Q8),"",IF(Q8-S8&gt;0,"○",IF(Q8-S8=0,"△","●")))</f>
        <v/>
      </c>
      <c r="S7" s="97"/>
      <c r="T7" s="95"/>
      <c r="U7" s="84" t="str">
        <f>IF(ISBLANK(T8),"",IF(T8-V8&gt;0,"○",IF(T8-V8=0,"△","●")))</f>
        <v/>
      </c>
      <c r="V7" s="97"/>
      <c r="W7" s="261" t="s">
        <v>107</v>
      </c>
      <c r="X7" s="262"/>
      <c r="Y7" s="263">
        <f>Y5+Y6</f>
        <v>0</v>
      </c>
      <c r="Z7" s="264"/>
      <c r="AA7" s="263">
        <f>AA5+AA6</f>
        <v>0</v>
      </c>
      <c r="AB7" s="264"/>
      <c r="AC7" s="263">
        <f>AC5+AC6</f>
        <v>0</v>
      </c>
      <c r="AD7" s="264"/>
      <c r="AE7" s="263">
        <f>AE5+AE6</f>
        <v>0</v>
      </c>
      <c r="AF7" s="264"/>
      <c r="AG7" s="263">
        <f>RANK(AI7,($AI$7,$AI$11,$AI$15,$AI19,$AI$23))</f>
        <v>1</v>
      </c>
      <c r="AH7" s="265"/>
      <c r="AI7" s="79">
        <f t="shared" si="0"/>
        <v>0</v>
      </c>
    </row>
    <row r="8" spans="2:35" ht="16.5" customHeight="1">
      <c r="B8" s="231"/>
      <c r="C8" s="236"/>
      <c r="D8" s="237"/>
      <c r="E8" s="237"/>
      <c r="F8" s="237"/>
      <c r="G8" s="238"/>
      <c r="H8" s="248"/>
      <c r="I8" s="249"/>
      <c r="J8" s="250"/>
      <c r="K8" s="80"/>
      <c r="L8" s="81" t="s">
        <v>113</v>
      </c>
      <c r="M8" s="82"/>
      <c r="N8" s="80"/>
      <c r="O8" s="81" t="s">
        <v>113</v>
      </c>
      <c r="P8" s="82"/>
      <c r="Q8" s="80"/>
      <c r="R8" s="81" t="s">
        <v>113</v>
      </c>
      <c r="S8" s="82"/>
      <c r="T8" s="80"/>
      <c r="U8" s="81" t="s">
        <v>113</v>
      </c>
      <c r="V8" s="82"/>
      <c r="W8" s="261"/>
      <c r="X8" s="262"/>
      <c r="Y8" s="263"/>
      <c r="Z8" s="264"/>
      <c r="AA8" s="263"/>
      <c r="AB8" s="264"/>
      <c r="AC8" s="263"/>
      <c r="AD8" s="264"/>
      <c r="AE8" s="263"/>
      <c r="AF8" s="264"/>
      <c r="AG8" s="263"/>
      <c r="AH8" s="265"/>
      <c r="AI8" s="79"/>
    </row>
    <row r="9" spans="2:35" ht="16.5" customHeight="1">
      <c r="B9" s="266" t="s">
        <v>109</v>
      </c>
      <c r="C9" s="267" t="s">
        <v>242</v>
      </c>
      <c r="D9" s="268"/>
      <c r="E9" s="268"/>
      <c r="F9" s="268"/>
      <c r="G9" s="269"/>
      <c r="H9" s="91"/>
      <c r="I9" s="92" t="str">
        <f>IF(H10="","",IF(H10-J10&gt;0,"○",IF(H10-J10=0,"△","●")))</f>
        <v/>
      </c>
      <c r="J9" s="93"/>
      <c r="K9" s="270"/>
      <c r="L9" s="271"/>
      <c r="M9" s="272"/>
      <c r="N9" s="91"/>
      <c r="O9" s="92" t="str">
        <f>IF(ISBLANK(N10),"",IF(N10-P10&gt;0,"○",IF(N10-P10=0,"△","●")))</f>
        <v/>
      </c>
      <c r="P9" s="94"/>
      <c r="Q9" s="91"/>
      <c r="R9" s="92" t="str">
        <f>IF(ISBLANK(Q10),"",IF(Q10-S10&gt;0,"○",IF(Q10-S10=0,"△","●")))</f>
        <v/>
      </c>
      <c r="S9" s="94"/>
      <c r="T9" s="91"/>
      <c r="U9" s="92" t="str">
        <f>IF(ISBLANK(T10),"",IF(T10-V10&gt;0,"○",IF(T10-V10=0,"△","●")))</f>
        <v/>
      </c>
      <c r="V9" s="94"/>
      <c r="W9" s="273" t="s">
        <v>111</v>
      </c>
      <c r="X9" s="274"/>
      <c r="Y9" s="275">
        <f>COUNTIF(H9:V9,"○")*3+COUNTIF(H9:V9,"△")*1</f>
        <v>0</v>
      </c>
      <c r="Z9" s="276"/>
      <c r="AA9" s="275">
        <f>M6+N10+Q10+T10</f>
        <v>0</v>
      </c>
      <c r="AB9" s="276"/>
      <c r="AC9" s="275">
        <f>K6+P10+S10+V10</f>
        <v>0</v>
      </c>
      <c r="AD9" s="276"/>
      <c r="AE9" s="275">
        <f>AA9-AC9</f>
        <v>0</v>
      </c>
      <c r="AF9" s="276"/>
      <c r="AG9" s="275">
        <f>RANK(AI9,($AI$5,$AI$9,$AI$13,$AI$17,$AI$21))</f>
        <v>1</v>
      </c>
      <c r="AH9" s="283"/>
      <c r="AI9" s="79">
        <f t="shared" si="0"/>
        <v>0</v>
      </c>
    </row>
    <row r="10" spans="2:35" ht="16.5" customHeight="1">
      <c r="B10" s="231"/>
      <c r="C10" s="236"/>
      <c r="D10" s="237"/>
      <c r="E10" s="237"/>
      <c r="F10" s="237"/>
      <c r="G10" s="238"/>
      <c r="H10" s="103" t="str">
        <f>IF(M6="","",M6)</f>
        <v/>
      </c>
      <c r="I10" s="104" t="s">
        <v>113</v>
      </c>
      <c r="J10" s="105" t="str">
        <f>IF(K6="","",K6)</f>
        <v/>
      </c>
      <c r="K10" s="245"/>
      <c r="L10" s="246"/>
      <c r="M10" s="247"/>
      <c r="N10" s="107"/>
      <c r="O10" s="104" t="s">
        <v>105</v>
      </c>
      <c r="P10" s="108"/>
      <c r="Q10" s="107"/>
      <c r="R10" s="104" t="s">
        <v>105</v>
      </c>
      <c r="S10" s="108"/>
      <c r="T10" s="107"/>
      <c r="U10" s="104" t="s">
        <v>105</v>
      </c>
      <c r="V10" s="108"/>
      <c r="W10" s="256" t="s">
        <v>112</v>
      </c>
      <c r="X10" s="257"/>
      <c r="Y10" s="258">
        <f>+COUNTIF(H11:V11,"○")*3+COUNTIF(H11:V11,"△")*1</f>
        <v>0</v>
      </c>
      <c r="Z10" s="259"/>
      <c r="AA10" s="258">
        <f>+M8+N12+Q12+T12</f>
        <v>0</v>
      </c>
      <c r="AB10" s="259"/>
      <c r="AC10" s="258">
        <f>+K8+P12+S12+V12</f>
        <v>0</v>
      </c>
      <c r="AD10" s="259"/>
      <c r="AE10" s="258">
        <f>AA10-AC10</f>
        <v>0</v>
      </c>
      <c r="AF10" s="259"/>
      <c r="AG10" s="258">
        <f>RANK(AI10,($AI$6,$AI$10,$AI$14,$AI$18,$AI$22))</f>
        <v>1</v>
      </c>
      <c r="AH10" s="260"/>
      <c r="AI10" s="79">
        <f t="shared" si="0"/>
        <v>0</v>
      </c>
    </row>
    <row r="11" spans="2:35" ht="16.5" customHeight="1">
      <c r="B11" s="231"/>
      <c r="C11" s="236"/>
      <c r="D11" s="237"/>
      <c r="E11" s="237"/>
      <c r="F11" s="237"/>
      <c r="G11" s="238"/>
      <c r="H11" s="86"/>
      <c r="I11" s="81" t="str">
        <f>IF(H12="","",IF(H12-J12&gt;0,"○",IF(H12-J12=0,"△","●")))</f>
        <v/>
      </c>
      <c r="J11" s="102"/>
      <c r="K11" s="245"/>
      <c r="L11" s="246"/>
      <c r="M11" s="247"/>
      <c r="N11" s="86"/>
      <c r="O11" s="81" t="str">
        <f>IF(ISBLANK(N12),"",IF(N12-P12&gt;0,"○",IF(N12-P12=0,"△","●")))</f>
        <v/>
      </c>
      <c r="P11" s="87"/>
      <c r="Q11" s="86"/>
      <c r="R11" s="81" t="str">
        <f>IF(ISBLANK(Q12),"",IF(Q12-S12&gt;0,"○",IF(Q12-S12=0,"△","●")))</f>
        <v/>
      </c>
      <c r="S11" s="87"/>
      <c r="T11" s="86"/>
      <c r="U11" s="81" t="str">
        <f>IF(ISBLANK(T12),"",IF(T12-V12&gt;0,"○",IF(T12-V12=0,"△","●")))</f>
        <v/>
      </c>
      <c r="V11" s="87"/>
      <c r="W11" s="261" t="s">
        <v>107</v>
      </c>
      <c r="X11" s="262"/>
      <c r="Y11" s="279">
        <f>Y9+Y10</f>
        <v>0</v>
      </c>
      <c r="Z11" s="280"/>
      <c r="AA11" s="279">
        <f>AA9+AA10</f>
        <v>0</v>
      </c>
      <c r="AB11" s="280"/>
      <c r="AC11" s="279">
        <f>AC9+AC10</f>
        <v>0</v>
      </c>
      <c r="AD11" s="280"/>
      <c r="AE11" s="279">
        <f>AE9+AE10</f>
        <v>0</v>
      </c>
      <c r="AF11" s="280"/>
      <c r="AG11" s="279">
        <f>RANK(AI11,($AI$7,$AI$11,$AI$15,$AI19,$AI$23))</f>
        <v>1</v>
      </c>
      <c r="AH11" s="284"/>
      <c r="AI11" s="79">
        <f t="shared" si="0"/>
        <v>0</v>
      </c>
    </row>
    <row r="12" spans="2:35" ht="16.5" customHeight="1">
      <c r="B12" s="232"/>
      <c r="C12" s="239"/>
      <c r="D12" s="240"/>
      <c r="E12" s="240"/>
      <c r="F12" s="240"/>
      <c r="G12" s="241"/>
      <c r="H12" s="101" t="str">
        <f>IF(M8="","",M8)</f>
        <v/>
      </c>
      <c r="I12" s="89" t="s">
        <v>113</v>
      </c>
      <c r="J12" s="99" t="str">
        <f>IF(K8="","",K8)</f>
        <v/>
      </c>
      <c r="K12" s="248"/>
      <c r="L12" s="249"/>
      <c r="M12" s="250"/>
      <c r="N12" s="88"/>
      <c r="O12" s="89" t="s">
        <v>113</v>
      </c>
      <c r="P12" s="90"/>
      <c r="Q12" s="88"/>
      <c r="R12" s="89" t="s">
        <v>113</v>
      </c>
      <c r="S12" s="90"/>
      <c r="T12" s="88"/>
      <c r="U12" s="89" t="s">
        <v>113</v>
      </c>
      <c r="V12" s="90"/>
      <c r="W12" s="277"/>
      <c r="X12" s="278"/>
      <c r="Y12" s="281"/>
      <c r="Z12" s="282"/>
      <c r="AA12" s="281"/>
      <c r="AB12" s="282"/>
      <c r="AC12" s="281"/>
      <c r="AD12" s="282"/>
      <c r="AE12" s="281"/>
      <c r="AF12" s="282"/>
      <c r="AG12" s="281"/>
      <c r="AH12" s="285"/>
      <c r="AI12" s="79"/>
    </row>
    <row r="13" spans="2:35" ht="16.5" customHeight="1">
      <c r="B13" s="231" t="s">
        <v>114</v>
      </c>
      <c r="C13" s="267" t="s">
        <v>139</v>
      </c>
      <c r="D13" s="268"/>
      <c r="E13" s="268"/>
      <c r="F13" s="268"/>
      <c r="G13" s="269"/>
      <c r="H13" s="86"/>
      <c r="I13" s="81" t="str">
        <f>IF(H14="","",IF(H14-J14&gt;0,"○",IF(H14-J14=0,"△","●")))</f>
        <v/>
      </c>
      <c r="J13" s="87"/>
      <c r="K13" s="86"/>
      <c r="L13" s="81" t="str">
        <f>IF(K14="","",IF(K14-M14&gt;0,"○",IF(K14-M14=0,"△","●")))</f>
        <v/>
      </c>
      <c r="M13" s="87"/>
      <c r="N13" s="270"/>
      <c r="O13" s="271"/>
      <c r="P13" s="272"/>
      <c r="Q13" s="86"/>
      <c r="R13" s="81" t="str">
        <f>IF(ISBLANK(Q14),"",IF(Q14-S14&gt;0,"○",IF(Q14-S14=0,"△","●")))</f>
        <v/>
      </c>
      <c r="S13" s="87"/>
      <c r="T13" s="86"/>
      <c r="U13" s="81" t="str">
        <f>IF(ISBLANK(T14),"",IF(T14-V14&gt;0,"○",IF(T14-V14=0,"△","●")))</f>
        <v/>
      </c>
      <c r="V13" s="87"/>
      <c r="W13" s="273" t="s">
        <v>111</v>
      </c>
      <c r="X13" s="274"/>
      <c r="Y13" s="263">
        <f>COUNTIF(H13:V13,"○")*3+COUNTIF(H13:V13,"△")*1</f>
        <v>0</v>
      </c>
      <c r="Z13" s="264"/>
      <c r="AA13" s="263">
        <f>P6+P10+Q14+T14</f>
        <v>0</v>
      </c>
      <c r="AB13" s="264"/>
      <c r="AC13" s="263">
        <f>N6+N10+S14+V14</f>
        <v>0</v>
      </c>
      <c r="AD13" s="264"/>
      <c r="AE13" s="263">
        <f>AA13-AC13</f>
        <v>0</v>
      </c>
      <c r="AF13" s="264"/>
      <c r="AG13" s="263">
        <f>RANK(AI13,($AI$5,$AI$9,$AI$13,$AI$17,$AI$21))</f>
        <v>1</v>
      </c>
      <c r="AH13" s="265"/>
      <c r="AI13" s="79">
        <f t="shared" si="0"/>
        <v>0</v>
      </c>
    </row>
    <row r="14" spans="2:35" ht="16.5" customHeight="1">
      <c r="B14" s="231"/>
      <c r="C14" s="236"/>
      <c r="D14" s="237"/>
      <c r="E14" s="237"/>
      <c r="F14" s="237"/>
      <c r="G14" s="238"/>
      <c r="H14" s="100" t="str">
        <f>IF(P6="","",P6)</f>
        <v/>
      </c>
      <c r="I14" s="81" t="s">
        <v>113</v>
      </c>
      <c r="J14" s="87" t="str">
        <f>IF(N6="","",N6)</f>
        <v/>
      </c>
      <c r="K14" s="100" t="str">
        <f>IF(P10="","",P10)</f>
        <v/>
      </c>
      <c r="L14" s="81" t="s">
        <v>105</v>
      </c>
      <c r="M14" s="87" t="str">
        <f>IF(N10="","",N10)</f>
        <v/>
      </c>
      <c r="N14" s="245"/>
      <c r="O14" s="246"/>
      <c r="P14" s="247"/>
      <c r="Q14" s="80"/>
      <c r="R14" s="81" t="s">
        <v>105</v>
      </c>
      <c r="S14" s="82"/>
      <c r="T14" s="80"/>
      <c r="U14" s="81" t="s">
        <v>105</v>
      </c>
      <c r="V14" s="82"/>
      <c r="W14" s="256" t="s">
        <v>112</v>
      </c>
      <c r="X14" s="257"/>
      <c r="Y14" s="258">
        <f>+COUNTIF(H15:V15,"○")*3+COUNTIF(H15:V15,"△")*1</f>
        <v>0</v>
      </c>
      <c r="Z14" s="259"/>
      <c r="AA14" s="258">
        <f>+P8+P12+Q16+T16</f>
        <v>0</v>
      </c>
      <c r="AB14" s="259"/>
      <c r="AC14" s="258">
        <f>+N8+N12+S16+V16</f>
        <v>0</v>
      </c>
      <c r="AD14" s="259"/>
      <c r="AE14" s="258">
        <f>AA14-AC14</f>
        <v>0</v>
      </c>
      <c r="AF14" s="259"/>
      <c r="AG14" s="258">
        <f>RANK(AI14,($AI$6,$AI$10,$AI$14,$AI$18,$AI$22))</f>
        <v>1</v>
      </c>
      <c r="AH14" s="260"/>
      <c r="AI14" s="79">
        <f t="shared" si="0"/>
        <v>0</v>
      </c>
    </row>
    <row r="15" spans="2:35" ht="16.5" customHeight="1">
      <c r="B15" s="231"/>
      <c r="C15" s="236"/>
      <c r="D15" s="237"/>
      <c r="E15" s="237"/>
      <c r="F15" s="237"/>
      <c r="G15" s="238"/>
      <c r="H15" s="95"/>
      <c r="I15" s="84" t="str">
        <f>IF(H16="","",IF(H16-J16&gt;0,"○",IF(H16-J16=0,"△","●")))</f>
        <v/>
      </c>
      <c r="J15" s="97"/>
      <c r="K15" s="95"/>
      <c r="L15" s="84" t="str">
        <f>IF(K16="","",IF(K16-M16&gt;0,"○",IF(K16-M16=0,"△","●")))</f>
        <v/>
      </c>
      <c r="M15" s="97"/>
      <c r="N15" s="245"/>
      <c r="O15" s="246"/>
      <c r="P15" s="247"/>
      <c r="Q15" s="95"/>
      <c r="R15" s="84" t="str">
        <f>IF(ISBLANK(Q16),"",IF(Q16-S16&gt;0,"○",IF(Q16-S16=0,"△","●")))</f>
        <v/>
      </c>
      <c r="S15" s="97"/>
      <c r="T15" s="95"/>
      <c r="U15" s="84" t="str">
        <f>IF(ISBLANK(T16),"",IF(T16-V16&gt;0,"○",IF(T16-V16=0,"△","●")))</f>
        <v/>
      </c>
      <c r="V15" s="97"/>
      <c r="W15" s="261" t="s">
        <v>107</v>
      </c>
      <c r="X15" s="262"/>
      <c r="Y15" s="263">
        <f>Y13+Y14</f>
        <v>0</v>
      </c>
      <c r="Z15" s="264"/>
      <c r="AA15" s="263">
        <f>AA13+AA14</f>
        <v>0</v>
      </c>
      <c r="AB15" s="264"/>
      <c r="AC15" s="263">
        <f>AC13+AC14</f>
        <v>0</v>
      </c>
      <c r="AD15" s="264"/>
      <c r="AE15" s="263">
        <f>AE13+AE14</f>
        <v>0</v>
      </c>
      <c r="AF15" s="264"/>
      <c r="AG15" s="263">
        <f>RANK(AI15,($AI$7,$AI$11,$AI$15,$AI19,$AI$23))</f>
        <v>1</v>
      </c>
      <c r="AH15" s="265"/>
      <c r="AI15" s="79">
        <f t="shared" si="0"/>
        <v>0</v>
      </c>
    </row>
    <row r="16" spans="2:35" ht="16.5" customHeight="1">
      <c r="B16" s="231"/>
      <c r="C16" s="239"/>
      <c r="D16" s="240"/>
      <c r="E16" s="240"/>
      <c r="F16" s="240"/>
      <c r="G16" s="241"/>
      <c r="H16" s="86" t="str">
        <f>IF(P8="","",P8)</f>
        <v/>
      </c>
      <c r="I16" s="81" t="s">
        <v>113</v>
      </c>
      <c r="J16" s="87" t="str">
        <f>IF(N8="","",N8)</f>
        <v/>
      </c>
      <c r="K16" s="100" t="str">
        <f>IF(P12="","",P12)</f>
        <v/>
      </c>
      <c r="L16" s="81" t="s">
        <v>105</v>
      </c>
      <c r="M16" s="87" t="str">
        <f>IF(N12="","",N12)</f>
        <v/>
      </c>
      <c r="N16" s="248"/>
      <c r="O16" s="249"/>
      <c r="P16" s="250"/>
      <c r="Q16" s="80"/>
      <c r="R16" s="81" t="s">
        <v>113</v>
      </c>
      <c r="S16" s="82"/>
      <c r="T16" s="80"/>
      <c r="U16" s="81" t="s">
        <v>113</v>
      </c>
      <c r="V16" s="82"/>
      <c r="W16" s="261"/>
      <c r="X16" s="262"/>
      <c r="Y16" s="263"/>
      <c r="Z16" s="264"/>
      <c r="AA16" s="263"/>
      <c r="AB16" s="264"/>
      <c r="AC16" s="263"/>
      <c r="AD16" s="264"/>
      <c r="AE16" s="263"/>
      <c r="AF16" s="264"/>
      <c r="AG16" s="263"/>
      <c r="AH16" s="265"/>
      <c r="AI16" s="79"/>
    </row>
    <row r="17" spans="1:35" ht="16.5" customHeight="1">
      <c r="B17" s="266" t="s">
        <v>115</v>
      </c>
      <c r="C17" s="236" t="s">
        <v>141</v>
      </c>
      <c r="D17" s="237"/>
      <c r="E17" s="237"/>
      <c r="F17" s="237"/>
      <c r="G17" s="238"/>
      <c r="H17" s="91"/>
      <c r="I17" s="92" t="str">
        <f>IF(H18="","",IF(H18-J18&gt;0,"○",IF(H18-J18=0,"△","●")))</f>
        <v/>
      </c>
      <c r="J17" s="94"/>
      <c r="K17" s="91"/>
      <c r="L17" s="92" t="str">
        <f>IF(K18="","",IF(K18-M18&gt;0,"○",IF(K18-M18=0,"△","●")))</f>
        <v/>
      </c>
      <c r="M17" s="94"/>
      <c r="N17" s="91"/>
      <c r="O17" s="92" t="str">
        <f>IF(N18="","",IF(N18-P18&gt;0,"○",IF(N18-P18=0,"△","●")))</f>
        <v/>
      </c>
      <c r="P17" s="94"/>
      <c r="Q17" s="270"/>
      <c r="R17" s="271"/>
      <c r="S17" s="272"/>
      <c r="T17" s="91"/>
      <c r="U17" s="92" t="str">
        <f>IF(ISBLANK(T18),"",IF(T18-V18&gt;0,"○",IF(T18-V18=0,"△","●")))</f>
        <v/>
      </c>
      <c r="V17" s="94"/>
      <c r="W17" s="273" t="s">
        <v>111</v>
      </c>
      <c r="X17" s="274"/>
      <c r="Y17" s="286">
        <f>COUNTIF(H17:V17,"○")*3+COUNTIF(H17:V17,"△")*1</f>
        <v>0</v>
      </c>
      <c r="Z17" s="287"/>
      <c r="AA17" s="286">
        <f>S6+S10+S14+T18</f>
        <v>0</v>
      </c>
      <c r="AB17" s="287"/>
      <c r="AC17" s="286">
        <f>Q6+Q10+Q14+V18</f>
        <v>0</v>
      </c>
      <c r="AD17" s="287"/>
      <c r="AE17" s="286">
        <f>AA17-AC17</f>
        <v>0</v>
      </c>
      <c r="AF17" s="287"/>
      <c r="AG17" s="286">
        <f>RANK(AI17,($AI$5,$AI$9,$AI$13,$AI$17,$AI$21))</f>
        <v>1</v>
      </c>
      <c r="AH17" s="288"/>
      <c r="AI17" s="79">
        <f t="shared" si="0"/>
        <v>0</v>
      </c>
    </row>
    <row r="18" spans="1:35" ht="16.5" customHeight="1">
      <c r="B18" s="231"/>
      <c r="C18" s="236"/>
      <c r="D18" s="237"/>
      <c r="E18" s="237"/>
      <c r="F18" s="237"/>
      <c r="G18" s="238"/>
      <c r="H18" s="103" t="str">
        <f>IF(S6="","",S6)</f>
        <v/>
      </c>
      <c r="I18" s="104" t="s">
        <v>113</v>
      </c>
      <c r="J18" s="105" t="str">
        <f>IF(Q6="","",Q6)</f>
        <v/>
      </c>
      <c r="K18" s="106" t="str">
        <f>IF(S10="","",S10)</f>
        <v/>
      </c>
      <c r="L18" s="104" t="s">
        <v>105</v>
      </c>
      <c r="M18" s="105" t="str">
        <f>IF(Q10="","",Q10)</f>
        <v/>
      </c>
      <c r="N18" s="106" t="str">
        <f>IF(S14="","",S14)</f>
        <v/>
      </c>
      <c r="O18" s="104" t="s">
        <v>105</v>
      </c>
      <c r="P18" s="105" t="str">
        <f>IF(Q14="","",Q14)</f>
        <v/>
      </c>
      <c r="Q18" s="245"/>
      <c r="R18" s="246"/>
      <c r="S18" s="247"/>
      <c r="T18" s="107"/>
      <c r="U18" s="104" t="s">
        <v>105</v>
      </c>
      <c r="V18" s="108"/>
      <c r="W18" s="256" t="s">
        <v>112</v>
      </c>
      <c r="X18" s="257"/>
      <c r="Y18" s="258">
        <f>+COUNTIF(H19:V19,"○")*3+COUNTIF(H19:V19,"△")*1</f>
        <v>0</v>
      </c>
      <c r="Z18" s="259"/>
      <c r="AA18" s="258">
        <f>+S8+S12+S16+T20</f>
        <v>0</v>
      </c>
      <c r="AB18" s="259"/>
      <c r="AC18" s="258">
        <f>+Q8+Q12+Q16+V20</f>
        <v>0</v>
      </c>
      <c r="AD18" s="259"/>
      <c r="AE18" s="258">
        <f>AA18-AC18</f>
        <v>0</v>
      </c>
      <c r="AF18" s="259"/>
      <c r="AG18" s="258">
        <f>RANK(AI18,($AI$6,$AI$10,$AI$14,$AI$18,$AI$22))</f>
        <v>1</v>
      </c>
      <c r="AH18" s="260"/>
      <c r="AI18" s="79">
        <f t="shared" si="0"/>
        <v>0</v>
      </c>
    </row>
    <row r="19" spans="1:35" ht="16.5" customHeight="1">
      <c r="B19" s="231"/>
      <c r="C19" s="236"/>
      <c r="D19" s="237"/>
      <c r="E19" s="237"/>
      <c r="F19" s="237"/>
      <c r="G19" s="238"/>
      <c r="H19" s="86"/>
      <c r="I19" s="81" t="str">
        <f>IF(H20="","",IF(H20-J20&gt;0,"○",IF(H20-J20=0,"△","●")))</f>
        <v/>
      </c>
      <c r="J19" s="87"/>
      <c r="K19" s="86"/>
      <c r="L19" s="81" t="str">
        <f>IF(K20="","",IF(K20-M20&gt;0,"○",IF(K20-M20=0,"△","●")))</f>
        <v/>
      </c>
      <c r="M19" s="87"/>
      <c r="N19" s="86"/>
      <c r="O19" s="81" t="str">
        <f>IF(N20="","",IF(N20-P20&gt;0,"○",IF(N20-P20=0,"△","●")))</f>
        <v/>
      </c>
      <c r="P19" s="87"/>
      <c r="Q19" s="245"/>
      <c r="R19" s="246"/>
      <c r="S19" s="247"/>
      <c r="T19" s="86"/>
      <c r="U19" s="81" t="str">
        <f>IF(ISBLANK(T20),"",IF(T20-V20&gt;0,"○",IF(T20-V20=0,"△","●")))</f>
        <v/>
      </c>
      <c r="V19" s="87"/>
      <c r="W19" s="261" t="s">
        <v>107</v>
      </c>
      <c r="X19" s="262"/>
      <c r="Y19" s="263">
        <f>Y17+Y18</f>
        <v>0</v>
      </c>
      <c r="Z19" s="264"/>
      <c r="AA19" s="263">
        <f>AA17+AA18</f>
        <v>0</v>
      </c>
      <c r="AB19" s="264"/>
      <c r="AC19" s="263">
        <f>AC17+AC18</f>
        <v>0</v>
      </c>
      <c r="AD19" s="264"/>
      <c r="AE19" s="263">
        <f>AE17+AE18</f>
        <v>0</v>
      </c>
      <c r="AF19" s="264"/>
      <c r="AG19" s="263">
        <f>RANK(AI19,($AI$7,$AI$11,$AI$15,$AI19,$AI$23))</f>
        <v>1</v>
      </c>
      <c r="AH19" s="265"/>
      <c r="AI19" s="79">
        <f t="shared" si="0"/>
        <v>0</v>
      </c>
    </row>
    <row r="20" spans="1:35" ht="16.5" customHeight="1">
      <c r="B20" s="232"/>
      <c r="C20" s="239"/>
      <c r="D20" s="240"/>
      <c r="E20" s="240"/>
      <c r="F20" s="240"/>
      <c r="G20" s="241"/>
      <c r="H20" s="101" t="str">
        <f>IF(S8="","",S8)</f>
        <v/>
      </c>
      <c r="I20" s="89" t="s">
        <v>113</v>
      </c>
      <c r="J20" s="99" t="str">
        <f>IF(Q8="","",Q8)</f>
        <v/>
      </c>
      <c r="K20" s="101" t="str">
        <f>IF(S12="","",S12)</f>
        <v/>
      </c>
      <c r="L20" s="89" t="s">
        <v>105</v>
      </c>
      <c r="M20" s="99" t="str">
        <f>IF(Q12="","",Q12)</f>
        <v/>
      </c>
      <c r="N20" s="101" t="str">
        <f>IF(S16="","",S16)</f>
        <v/>
      </c>
      <c r="O20" s="89" t="s">
        <v>105</v>
      </c>
      <c r="P20" s="99" t="str">
        <f>IF(Q16="","",Q16)</f>
        <v/>
      </c>
      <c r="Q20" s="248"/>
      <c r="R20" s="249"/>
      <c r="S20" s="250"/>
      <c r="T20" s="88"/>
      <c r="U20" s="89" t="s">
        <v>113</v>
      </c>
      <c r="V20" s="90"/>
      <c r="W20" s="277"/>
      <c r="X20" s="278"/>
      <c r="Y20" s="281"/>
      <c r="Z20" s="282"/>
      <c r="AA20" s="281"/>
      <c r="AB20" s="282"/>
      <c r="AC20" s="281"/>
      <c r="AD20" s="282"/>
      <c r="AE20" s="281"/>
      <c r="AF20" s="282"/>
      <c r="AG20" s="281"/>
      <c r="AH20" s="285"/>
      <c r="AI20" s="79"/>
    </row>
    <row r="21" spans="1:35" ht="16.5" customHeight="1">
      <c r="B21" s="231" t="s">
        <v>116</v>
      </c>
      <c r="C21" s="267" t="s">
        <v>140</v>
      </c>
      <c r="D21" s="268"/>
      <c r="E21" s="268"/>
      <c r="F21" s="268"/>
      <c r="G21" s="269"/>
      <c r="H21" s="86"/>
      <c r="I21" s="81" t="str">
        <f>IF(H22="","",IF(H22-J22&gt;0,"○",IF(H22-J22=0,"△","●")))</f>
        <v/>
      </c>
      <c r="J21" s="87"/>
      <c r="K21" s="86"/>
      <c r="L21" s="81" t="str">
        <f>IF(K22="","",IF(K22-M22&gt;0,"○",IF(K22-M22=0,"△","●")))</f>
        <v/>
      </c>
      <c r="M21" s="87"/>
      <c r="N21" s="86"/>
      <c r="O21" s="81" t="str">
        <f>IF(N22="","",IF(N22-P22&gt;0,"○",IF(N22-P22=0,"△","●")))</f>
        <v/>
      </c>
      <c r="P21" s="87"/>
      <c r="Q21" s="86"/>
      <c r="R21" s="81" t="str">
        <f>IF(Q22="","",IF(Q22-S22&gt;0,"○",IF(Q22-S22=0,"△","●")))</f>
        <v/>
      </c>
      <c r="S21" s="87"/>
      <c r="T21" s="270"/>
      <c r="U21" s="271"/>
      <c r="V21" s="272"/>
      <c r="W21" s="261" t="s">
        <v>111</v>
      </c>
      <c r="X21" s="262"/>
      <c r="Y21" s="263">
        <f>COUNTIF(H21:V21,"○")*3+COUNTIF(H21:V21,"△")*1</f>
        <v>0</v>
      </c>
      <c r="Z21" s="264"/>
      <c r="AA21" s="263">
        <f>V6+V10+V14+V18</f>
        <v>0</v>
      </c>
      <c r="AB21" s="264"/>
      <c r="AC21" s="263">
        <f>T6+T10+T14+T18</f>
        <v>0</v>
      </c>
      <c r="AD21" s="264"/>
      <c r="AE21" s="263">
        <f>AA21-AC21</f>
        <v>0</v>
      </c>
      <c r="AF21" s="264"/>
      <c r="AG21" s="263">
        <f>RANK(AI21,($AI$5,$AI$9,$AI$13,$AI$17,$AI$21))</f>
        <v>1</v>
      </c>
      <c r="AH21" s="265"/>
      <c r="AI21" s="79">
        <f t="shared" si="0"/>
        <v>0</v>
      </c>
    </row>
    <row r="22" spans="1:35" ht="16.5" customHeight="1">
      <c r="B22" s="231"/>
      <c r="C22" s="236"/>
      <c r="D22" s="237"/>
      <c r="E22" s="237"/>
      <c r="F22" s="237"/>
      <c r="G22" s="238"/>
      <c r="H22" s="86" t="str">
        <f>IF(V6="","",V6)</f>
        <v/>
      </c>
      <c r="I22" s="81" t="s">
        <v>113</v>
      </c>
      <c r="J22" s="87" t="str">
        <f>IF(T6="","",T6)</f>
        <v/>
      </c>
      <c r="K22" s="86" t="str">
        <f>IF(V10="","",V10)</f>
        <v/>
      </c>
      <c r="L22" s="81" t="s">
        <v>113</v>
      </c>
      <c r="M22" s="87" t="str">
        <f>IF(T10="","",T10)</f>
        <v/>
      </c>
      <c r="N22" s="86" t="str">
        <f>IF(V14="","",V14)</f>
        <v/>
      </c>
      <c r="O22" s="81" t="s">
        <v>105</v>
      </c>
      <c r="P22" s="87" t="str">
        <f>IF(T14="","",T14)</f>
        <v/>
      </c>
      <c r="Q22" s="86" t="str">
        <f>IF(V18="","",V18)</f>
        <v/>
      </c>
      <c r="R22" s="81" t="s">
        <v>105</v>
      </c>
      <c r="S22" s="87" t="str">
        <f>IF(T18="","",T18)</f>
        <v/>
      </c>
      <c r="T22" s="245"/>
      <c r="U22" s="246"/>
      <c r="V22" s="247"/>
      <c r="W22" s="256" t="s">
        <v>112</v>
      </c>
      <c r="X22" s="257"/>
      <c r="Y22" s="258">
        <f>+COUNTIF(H23:V23,"○")*3+COUNTIF(H23:V23,"△")*1</f>
        <v>0</v>
      </c>
      <c r="Z22" s="259"/>
      <c r="AA22" s="258">
        <f>+V8+V12+V16+V20</f>
        <v>0</v>
      </c>
      <c r="AB22" s="259"/>
      <c r="AC22" s="258">
        <f>+T8+T12+T16+T20</f>
        <v>0</v>
      </c>
      <c r="AD22" s="259"/>
      <c r="AE22" s="258">
        <f>AA22-AC22</f>
        <v>0</v>
      </c>
      <c r="AF22" s="259"/>
      <c r="AG22" s="258">
        <f>RANK(AI22,($AI$6,$AI$10,$AI$14,$AI$18,$AI$22))</f>
        <v>1</v>
      </c>
      <c r="AH22" s="260"/>
      <c r="AI22" s="79">
        <f t="shared" si="0"/>
        <v>0</v>
      </c>
    </row>
    <row r="23" spans="1:35" ht="16.5" customHeight="1">
      <c r="B23" s="231"/>
      <c r="C23" s="236"/>
      <c r="D23" s="237"/>
      <c r="E23" s="237"/>
      <c r="F23" s="237"/>
      <c r="G23" s="238"/>
      <c r="H23" s="95"/>
      <c r="I23" s="84" t="str">
        <f>IF(H24="","",IF(H24-J24&gt;0,"○",IF(H24-J24=0,"△","●")))</f>
        <v/>
      </c>
      <c r="J23" s="97"/>
      <c r="K23" s="95"/>
      <c r="L23" s="84" t="str">
        <f>IF(K24="","",IF(K24-M24&gt;0,"○",IF(K24-M24=0,"△","●")))</f>
        <v/>
      </c>
      <c r="M23" s="97"/>
      <c r="N23" s="95"/>
      <c r="O23" s="84" t="str">
        <f>IF(N24="","",IF(N24-P24&gt;0,"○",IF(N24-P24=0,"△","●")))</f>
        <v/>
      </c>
      <c r="P23" s="97"/>
      <c r="Q23" s="95"/>
      <c r="R23" s="84" t="str">
        <f>IF(Q24="","",IF(Q24-S24&gt;0,"○",IF(Q24-S24=0,"△","●")))</f>
        <v/>
      </c>
      <c r="S23" s="97"/>
      <c r="T23" s="245"/>
      <c r="U23" s="246"/>
      <c r="V23" s="247"/>
      <c r="W23" s="261" t="s">
        <v>107</v>
      </c>
      <c r="X23" s="262"/>
      <c r="Y23" s="263">
        <f>Y21+Y22</f>
        <v>0</v>
      </c>
      <c r="Z23" s="264"/>
      <c r="AA23" s="263">
        <f>AA21+AA22</f>
        <v>0</v>
      </c>
      <c r="AB23" s="264"/>
      <c r="AC23" s="263">
        <f>AC21+AC22</f>
        <v>0</v>
      </c>
      <c r="AD23" s="264"/>
      <c r="AE23" s="263">
        <f>AE21+AE22</f>
        <v>0</v>
      </c>
      <c r="AF23" s="264"/>
      <c r="AG23" s="263">
        <f>RANK(AI23,($AI$7,$AI$11,$AI$15,$AI19,$AI$23))</f>
        <v>1</v>
      </c>
      <c r="AH23" s="265"/>
      <c r="AI23" s="79">
        <f t="shared" si="0"/>
        <v>0</v>
      </c>
    </row>
    <row r="24" spans="1:35" ht="16.5" customHeight="1" thickBot="1">
      <c r="B24" s="231"/>
      <c r="C24" s="239"/>
      <c r="D24" s="240"/>
      <c r="E24" s="240"/>
      <c r="F24" s="240"/>
      <c r="G24" s="241"/>
      <c r="H24" s="86" t="str">
        <f>IF(V8="","",V8)</f>
        <v/>
      </c>
      <c r="I24" s="81" t="s">
        <v>113</v>
      </c>
      <c r="J24" s="87" t="str">
        <f>IF(T8="","",T8)</f>
        <v/>
      </c>
      <c r="K24" s="86" t="str">
        <f>IF(V12="","",V12)</f>
        <v/>
      </c>
      <c r="L24" s="81" t="s">
        <v>113</v>
      </c>
      <c r="M24" s="87" t="str">
        <f>IF(T12="","",T12)</f>
        <v/>
      </c>
      <c r="N24" s="86" t="str">
        <f>IF(V16="","",V16)</f>
        <v/>
      </c>
      <c r="O24" s="81" t="s">
        <v>105</v>
      </c>
      <c r="P24" s="87" t="str">
        <f>IF(T16="","",T16)</f>
        <v/>
      </c>
      <c r="Q24" s="86" t="str">
        <f>IF(V20="","",V20)</f>
        <v/>
      </c>
      <c r="R24" s="81" t="s">
        <v>105</v>
      </c>
      <c r="S24" s="87" t="str">
        <f>IF(T20="","",T20)</f>
        <v/>
      </c>
      <c r="T24" s="248"/>
      <c r="U24" s="249"/>
      <c r="V24" s="250"/>
      <c r="W24" s="261"/>
      <c r="X24" s="262"/>
      <c r="Y24" s="263"/>
      <c r="Z24" s="264"/>
      <c r="AA24" s="263"/>
      <c r="AB24" s="264"/>
      <c r="AC24" s="263"/>
      <c r="AD24" s="264"/>
      <c r="AE24" s="263"/>
      <c r="AF24" s="264"/>
      <c r="AG24" s="263"/>
      <c r="AH24" s="265"/>
      <c r="AI24" s="79"/>
    </row>
    <row r="25" spans="1:35" ht="15.75" customHeight="1">
      <c r="A25" s="119"/>
      <c r="B25" s="303"/>
      <c r="C25" s="305"/>
      <c r="D25" s="305"/>
      <c r="E25" s="305"/>
      <c r="F25" s="305"/>
      <c r="G25" s="305"/>
      <c r="H25" s="115"/>
      <c r="I25" s="113"/>
      <c r="J25" s="115"/>
      <c r="K25" s="115"/>
      <c r="L25" s="113"/>
      <c r="M25" s="115"/>
      <c r="N25" s="115"/>
      <c r="O25" s="113"/>
      <c r="P25" s="115"/>
      <c r="Q25" s="115"/>
      <c r="R25" s="113"/>
      <c r="S25" s="115"/>
      <c r="T25" s="115"/>
      <c r="U25" s="113"/>
      <c r="V25" s="115"/>
      <c r="W25" s="115"/>
      <c r="X25" s="115"/>
      <c r="Y25" s="116"/>
      <c r="Z25" s="116"/>
      <c r="AA25" s="117"/>
      <c r="AB25" s="117"/>
      <c r="AC25" s="117"/>
      <c r="AD25" s="117"/>
      <c r="AE25" s="117"/>
      <c r="AF25" s="117"/>
      <c r="AG25" s="116"/>
      <c r="AH25" s="116"/>
      <c r="AI25" s="118"/>
    </row>
    <row r="26" spans="1:35" ht="15.75" customHeight="1">
      <c r="A26" s="119"/>
      <c r="B26" s="304"/>
      <c r="C26" s="305"/>
      <c r="D26" s="305"/>
      <c r="E26" s="305"/>
      <c r="F26" s="305"/>
      <c r="G26" s="305"/>
    </row>
    <row r="27" spans="1:35" ht="15.75" customHeight="1">
      <c r="A27" s="119"/>
      <c r="B27" s="304"/>
      <c r="C27" s="305"/>
      <c r="D27" s="305"/>
      <c r="E27" s="305"/>
      <c r="F27" s="305"/>
      <c r="G27" s="305"/>
      <c r="I27"/>
      <c r="J27"/>
      <c r="K27"/>
      <c r="L27"/>
    </row>
    <row r="28" spans="1:35" ht="15.75" customHeight="1">
      <c r="A28" s="119"/>
      <c r="B28" s="304"/>
      <c r="C28" s="305"/>
      <c r="D28" s="305"/>
      <c r="E28" s="305"/>
      <c r="F28" s="305"/>
      <c r="G28" s="305"/>
    </row>
  </sheetData>
  <mergeCells count="124">
    <mergeCell ref="B25:B28"/>
    <mergeCell ref="C25:G28"/>
    <mergeCell ref="W23:X24"/>
    <mergeCell ref="Y23:Z24"/>
    <mergeCell ref="AA23:AB24"/>
    <mergeCell ref="AC23:AD24"/>
    <mergeCell ref="AE23:AF24"/>
    <mergeCell ref="AG23:AH24"/>
    <mergeCell ref="AE21:AF21"/>
    <mergeCell ref="AG21:AH21"/>
    <mergeCell ref="W22:X22"/>
    <mergeCell ref="Y22:Z22"/>
    <mergeCell ref="AA22:AB22"/>
    <mergeCell ref="AC22:AD22"/>
    <mergeCell ref="AE22:AF22"/>
    <mergeCell ref="AG22:AH22"/>
    <mergeCell ref="AC19:AD20"/>
    <mergeCell ref="AE19:AF20"/>
    <mergeCell ref="AG19:AH20"/>
    <mergeCell ref="B21:B24"/>
    <mergeCell ref="C21:G24"/>
    <mergeCell ref="T21:V24"/>
    <mergeCell ref="W21:X21"/>
    <mergeCell ref="Y21:Z21"/>
    <mergeCell ref="AA21:AB21"/>
    <mergeCell ref="AC21:AD21"/>
    <mergeCell ref="AC17:AD17"/>
    <mergeCell ref="AE17:AF17"/>
    <mergeCell ref="AG17:AH17"/>
    <mergeCell ref="W18:X18"/>
    <mergeCell ref="Y18:Z18"/>
    <mergeCell ref="AA18:AB18"/>
    <mergeCell ref="AC18:AD18"/>
    <mergeCell ref="AE18:AF18"/>
    <mergeCell ref="AG18:AH18"/>
    <mergeCell ref="B17:B20"/>
    <mergeCell ref="C17:G20"/>
    <mergeCell ref="Q17:S20"/>
    <mergeCell ref="W17:X17"/>
    <mergeCell ref="Y17:Z17"/>
    <mergeCell ref="AA17:AB17"/>
    <mergeCell ref="W19:X20"/>
    <mergeCell ref="Y19:Z20"/>
    <mergeCell ref="AA19:AB20"/>
    <mergeCell ref="W15:X16"/>
    <mergeCell ref="Y15:Z16"/>
    <mergeCell ref="AA15:AB16"/>
    <mergeCell ref="AC15:AD16"/>
    <mergeCell ref="AE15:AF16"/>
    <mergeCell ref="AG15:AH16"/>
    <mergeCell ref="AE13:AF13"/>
    <mergeCell ref="AG13:AH13"/>
    <mergeCell ref="W14:X14"/>
    <mergeCell ref="Y14:Z14"/>
    <mergeCell ref="AA14:AB14"/>
    <mergeCell ref="AC14:AD14"/>
    <mergeCell ref="AE14:AF14"/>
    <mergeCell ref="AG14:AH14"/>
    <mergeCell ref="AC11:AD12"/>
    <mergeCell ref="AE11:AF12"/>
    <mergeCell ref="AG11:AH12"/>
    <mergeCell ref="B13:B16"/>
    <mergeCell ref="C13:G16"/>
    <mergeCell ref="N13:P16"/>
    <mergeCell ref="W13:X13"/>
    <mergeCell ref="Y13:Z13"/>
    <mergeCell ref="AA13:AB13"/>
    <mergeCell ref="AC13:AD13"/>
    <mergeCell ref="AC9:AD9"/>
    <mergeCell ref="AE9:AF9"/>
    <mergeCell ref="AG9:AH9"/>
    <mergeCell ref="W10:X10"/>
    <mergeCell ref="Y10:Z10"/>
    <mergeCell ref="AA10:AB10"/>
    <mergeCell ref="AC10:AD10"/>
    <mergeCell ref="AE10:AF10"/>
    <mergeCell ref="AG10:AH10"/>
    <mergeCell ref="B9:B12"/>
    <mergeCell ref="C9:G12"/>
    <mergeCell ref="K9:M12"/>
    <mergeCell ref="W9:X9"/>
    <mergeCell ref="Y9:Z9"/>
    <mergeCell ref="AA9:AB9"/>
    <mergeCell ref="W11:X12"/>
    <mergeCell ref="Y11:Z12"/>
    <mergeCell ref="AA11:AB12"/>
    <mergeCell ref="W7:X8"/>
    <mergeCell ref="Y7:Z8"/>
    <mergeCell ref="AA7:AB8"/>
    <mergeCell ref="AC7:AD8"/>
    <mergeCell ref="AE7:AF8"/>
    <mergeCell ref="AG7:AH8"/>
    <mergeCell ref="W6:X6"/>
    <mergeCell ref="Y6:Z6"/>
    <mergeCell ref="AA6:AB6"/>
    <mergeCell ref="AC6:AD6"/>
    <mergeCell ref="AE6:AF6"/>
    <mergeCell ref="AG6:AH6"/>
    <mergeCell ref="AG4:AH4"/>
    <mergeCell ref="B5:B8"/>
    <mergeCell ref="C5:G8"/>
    <mergeCell ref="H5:J8"/>
    <mergeCell ref="W5:X5"/>
    <mergeCell ref="Y5:Z5"/>
    <mergeCell ref="AA5:AB5"/>
    <mergeCell ref="AC5:AD5"/>
    <mergeCell ref="AE5:AF5"/>
    <mergeCell ref="AG5:AH5"/>
    <mergeCell ref="T4:V4"/>
    <mergeCell ref="W4:X4"/>
    <mergeCell ref="Y4:Z4"/>
    <mergeCell ref="AA4:AB4"/>
    <mergeCell ref="AC4:AD4"/>
    <mergeCell ref="AE4:AF4"/>
    <mergeCell ref="B1:AH1"/>
    <mergeCell ref="P2:V2"/>
    <mergeCell ref="Z2:AB2"/>
    <mergeCell ref="AD2:AH2"/>
    <mergeCell ref="B3:AH3"/>
    <mergeCell ref="B4:G4"/>
    <mergeCell ref="H4:J4"/>
    <mergeCell ref="K4:M4"/>
    <mergeCell ref="N4:P4"/>
    <mergeCell ref="Q4:S4"/>
  </mergeCells>
  <phoneticPr fontId="1"/>
  <conditionalFormatting sqref="H4:AA4">
    <cfRule type="cellIs" dxfId="15" priority="4" stopIfTrue="1" operator="equal">
      <formula>0</formula>
    </cfRule>
  </conditionalFormatting>
  <conditionalFormatting sqref="W4:X4">
    <cfRule type="cellIs" dxfId="14" priority="3" stopIfTrue="1" operator="equal">
      <formula>0</formula>
    </cfRule>
  </conditionalFormatting>
  <conditionalFormatting sqref="W4:X4">
    <cfRule type="cellIs" dxfId="13" priority="2" stopIfTrue="1" operator="equal">
      <formula>0</formula>
    </cfRule>
  </conditionalFormatting>
  <conditionalFormatting sqref="W4:X4">
    <cfRule type="cellIs" dxfId="12" priority="1" stopIfTrue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97" fitToWidth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リーグ運営組織 </vt:lpstr>
      <vt:lpstr>記録報道業務</vt:lpstr>
      <vt:lpstr>試合結果FAX送信票</vt:lpstr>
      <vt:lpstr>D１</vt:lpstr>
      <vt:lpstr>D2-A</vt:lpstr>
      <vt:lpstr>D2-B</vt:lpstr>
      <vt:lpstr>D3北</vt:lpstr>
      <vt:lpstr>D3盛岡</vt:lpstr>
      <vt:lpstr>D3中部</vt:lpstr>
      <vt:lpstr>D3太平洋</vt:lpstr>
      <vt:lpstr>D3南</vt:lpstr>
      <vt:lpstr>D3サテライト</vt:lpstr>
      <vt:lpstr>'D１'!Print_Area</vt:lpstr>
      <vt:lpstr>'D2-A'!Print_Area</vt:lpstr>
      <vt:lpstr>'D2-B'!Print_Area</vt:lpstr>
      <vt:lpstr>D3サテライト!Print_Area</vt:lpstr>
      <vt:lpstr>D3盛岡!Print_Area</vt:lpstr>
      <vt:lpstr>D3太平洋!Print_Area</vt:lpstr>
      <vt:lpstr>D3中部!Print_Area</vt:lpstr>
      <vt:lpstr>D3南!Print_Area</vt:lpstr>
      <vt:lpstr>D3北!Print_Area</vt:lpstr>
      <vt:lpstr>試合結果FAX送信票!Print_Area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貝瀬智洋</dc:creator>
  <cp:lastModifiedBy>川村 興司</cp:lastModifiedBy>
  <cp:lastPrinted>2017-08-24T00:09:19Z</cp:lastPrinted>
  <dcterms:created xsi:type="dcterms:W3CDTF">2001-01-17T05:44:09Z</dcterms:created>
  <dcterms:modified xsi:type="dcterms:W3CDTF">2018-04-06T06:49:52Z</dcterms:modified>
</cp:coreProperties>
</file>